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ToolES" sheetId="1" r:id="rId1"/>
    <sheet name="Step1" sheetId="2" r:id="rId2"/>
    <sheet name="Step2" sheetId="3" r:id="rId3"/>
    <sheet name="Step3" sheetId="4" r:id="rId4"/>
    <sheet name="Step4" sheetId="5" r:id="rId5"/>
    <sheet name="FinalTable" sheetId="11" r:id="rId6"/>
    <sheet name="Habitat-ES" sheetId="7" r:id="rId7"/>
  </sheets>
  <definedNames>
    <definedName name="_Ref342662637" localSheetId="4">Step4!$D$4</definedName>
    <definedName name="_Ref342662690" localSheetId="3">Step3!$J$46</definedName>
    <definedName name="_Ref343008625" localSheetId="4">Step4!$B$29</definedName>
    <definedName name="_Toc340767197" localSheetId="1">Step1!$E$7</definedName>
    <definedName name="_Toc340767198" localSheetId="2">Step2!$A$3</definedName>
  </definedNames>
  <calcPr calcId="145621"/>
  <pivotCaches>
    <pivotCache cacheId="0" r:id="rId8"/>
  </pivotCaches>
</workbook>
</file>

<file path=xl/calcChain.xml><?xml version="1.0" encoding="utf-8"?>
<calcChain xmlns="http://schemas.openxmlformats.org/spreadsheetml/2006/main">
  <c r="I42" i="4" l="1"/>
  <c r="D8" i="11" s="1"/>
  <c r="I43" i="4"/>
  <c r="D9" i="11" s="1"/>
  <c r="I44" i="4"/>
  <c r="D10" i="11" s="1"/>
  <c r="I45" i="4"/>
  <c r="D11" i="11" s="1"/>
  <c r="I46" i="4"/>
  <c r="D12" i="11" s="1"/>
  <c r="I47" i="4"/>
  <c r="D13" i="11" s="1"/>
  <c r="I48" i="4"/>
  <c r="D14" i="11" s="1"/>
  <c r="I49" i="4"/>
  <c r="D15" i="11" s="1"/>
  <c r="I50" i="4"/>
  <c r="D16" i="11" s="1"/>
  <c r="I51" i="4"/>
  <c r="D17" i="11" s="1"/>
  <c r="I52" i="4"/>
  <c r="D18" i="11" s="1"/>
  <c r="I53" i="4"/>
  <c r="D19" i="11" s="1"/>
  <c r="I54" i="4"/>
  <c r="D20" i="11" s="1"/>
  <c r="I55" i="4"/>
  <c r="D21" i="11" s="1"/>
  <c r="I56" i="4"/>
  <c r="D22" i="11" s="1"/>
  <c r="I57" i="4"/>
  <c r="D23" i="11" s="1"/>
  <c r="I58" i="4"/>
  <c r="D24" i="11" s="1"/>
  <c r="I59" i="4"/>
  <c r="D25" i="11" s="1"/>
  <c r="I60" i="4"/>
  <c r="D26" i="11" s="1"/>
  <c r="I41" i="4"/>
  <c r="D7" i="11" s="1"/>
  <c r="I17" i="4"/>
  <c r="J17" i="4"/>
  <c r="K17" i="4"/>
  <c r="L17" i="4"/>
  <c r="M17" i="4"/>
  <c r="N17" i="4"/>
  <c r="O17" i="4"/>
  <c r="P17" i="4"/>
  <c r="Q17" i="4"/>
  <c r="R17" i="4"/>
  <c r="S17" i="4"/>
  <c r="T17" i="4"/>
  <c r="U17" i="4"/>
  <c r="V17" i="4"/>
  <c r="W17" i="4"/>
  <c r="X17" i="4"/>
  <c r="Y17" i="4"/>
  <c r="Z17" i="4"/>
  <c r="AA17" i="4"/>
  <c r="I18" i="4"/>
  <c r="J18" i="4"/>
  <c r="K18" i="4"/>
  <c r="L18" i="4"/>
  <c r="M18" i="4"/>
  <c r="N18" i="4"/>
  <c r="O18" i="4"/>
  <c r="P18" i="4"/>
  <c r="Q18" i="4"/>
  <c r="R18" i="4"/>
  <c r="S18" i="4"/>
  <c r="T18" i="4"/>
  <c r="U18" i="4"/>
  <c r="V18" i="4"/>
  <c r="W18" i="4"/>
  <c r="X18" i="4"/>
  <c r="Y18" i="4"/>
  <c r="Z18" i="4"/>
  <c r="AA18" i="4"/>
  <c r="I19" i="4"/>
  <c r="J19" i="4"/>
  <c r="K19" i="4"/>
  <c r="L19" i="4"/>
  <c r="M19" i="4"/>
  <c r="N19" i="4"/>
  <c r="O19" i="4"/>
  <c r="P19" i="4"/>
  <c r="Q19" i="4"/>
  <c r="R19" i="4"/>
  <c r="S19" i="4"/>
  <c r="T19" i="4"/>
  <c r="U19" i="4"/>
  <c r="V19" i="4"/>
  <c r="W19" i="4"/>
  <c r="X19" i="4"/>
  <c r="Y19" i="4"/>
  <c r="Z19" i="4"/>
  <c r="AA19" i="4"/>
  <c r="I20" i="4"/>
  <c r="J20" i="4"/>
  <c r="K20" i="4"/>
  <c r="L20" i="4"/>
  <c r="M20" i="4"/>
  <c r="N20" i="4"/>
  <c r="O20" i="4"/>
  <c r="P20" i="4"/>
  <c r="Q20" i="4"/>
  <c r="R20" i="4"/>
  <c r="S20" i="4"/>
  <c r="T20" i="4"/>
  <c r="U20" i="4"/>
  <c r="V20" i="4"/>
  <c r="W20" i="4"/>
  <c r="X20" i="4"/>
  <c r="Y20" i="4"/>
  <c r="Z20" i="4"/>
  <c r="AA20" i="4"/>
  <c r="I21" i="4"/>
  <c r="J21" i="4"/>
  <c r="K21" i="4"/>
  <c r="L21" i="4"/>
  <c r="M21" i="4"/>
  <c r="N21" i="4"/>
  <c r="O21" i="4"/>
  <c r="P21" i="4"/>
  <c r="Q21" i="4"/>
  <c r="R21" i="4"/>
  <c r="S21" i="4"/>
  <c r="T21" i="4"/>
  <c r="U21" i="4"/>
  <c r="V21" i="4"/>
  <c r="W21" i="4"/>
  <c r="X21" i="4"/>
  <c r="Y21" i="4"/>
  <c r="Z21" i="4"/>
  <c r="AA21" i="4"/>
  <c r="I22" i="4"/>
  <c r="J22" i="4"/>
  <c r="K22" i="4"/>
  <c r="L22" i="4"/>
  <c r="M22" i="4"/>
  <c r="N22" i="4"/>
  <c r="O22" i="4"/>
  <c r="P22" i="4"/>
  <c r="Q22" i="4"/>
  <c r="R22" i="4"/>
  <c r="S22" i="4"/>
  <c r="T22" i="4"/>
  <c r="U22" i="4"/>
  <c r="V22" i="4"/>
  <c r="W22" i="4"/>
  <c r="X22" i="4"/>
  <c r="Y22" i="4"/>
  <c r="Z22" i="4"/>
  <c r="AA22" i="4"/>
  <c r="H18" i="4"/>
  <c r="H19" i="4"/>
  <c r="H20" i="4"/>
  <c r="H21" i="4"/>
  <c r="H22" i="4"/>
  <c r="H17" i="4"/>
  <c r="C33" i="4" l="1"/>
  <c r="D33" i="4" s="1"/>
  <c r="C32" i="4"/>
  <c r="D32" i="4" s="1"/>
  <c r="B32" i="4"/>
  <c r="C31" i="4"/>
  <c r="D31" i="4" s="1"/>
  <c r="B31" i="4"/>
  <c r="C30" i="4"/>
  <c r="D30" i="4" s="1"/>
  <c r="B30" i="4"/>
  <c r="C29" i="4"/>
  <c r="D29" i="4" s="1"/>
  <c r="B29" i="4"/>
  <c r="C28" i="4"/>
  <c r="D28" i="4" s="1"/>
  <c r="B28" i="4"/>
  <c r="E14" i="3"/>
  <c r="C14" i="3"/>
  <c r="K13" i="3"/>
  <c r="C34" i="4" s="1"/>
  <c r="J13" i="3"/>
  <c r="B34" i="4" s="1"/>
  <c r="K12" i="3"/>
  <c r="J12" i="3"/>
  <c r="B33" i="4" s="1"/>
  <c r="K11" i="3"/>
  <c r="J11" i="3"/>
  <c r="K10" i="3"/>
  <c r="J10" i="3"/>
  <c r="K9" i="3"/>
  <c r="J9" i="3"/>
  <c r="K8" i="3"/>
  <c r="J8" i="3"/>
  <c r="K7" i="3"/>
  <c r="J7" i="3"/>
  <c r="E33" i="4" l="1"/>
  <c r="O33" i="4" s="1"/>
  <c r="E29" i="4"/>
  <c r="L29" i="4" s="1"/>
  <c r="E28" i="4"/>
  <c r="Z28" i="4" s="1"/>
  <c r="E30" i="4"/>
  <c r="L30" i="4" s="1"/>
  <c r="E32" i="4"/>
  <c r="K32" i="4" s="1"/>
  <c r="E31" i="4"/>
  <c r="N31" i="4" s="1"/>
  <c r="R28" i="4"/>
  <c r="N32" i="4"/>
  <c r="M29" i="4"/>
  <c r="K29" i="4"/>
  <c r="L28" i="4" l="1"/>
  <c r="X30" i="4"/>
  <c r="Q28" i="4"/>
  <c r="U28" i="4"/>
  <c r="S28" i="4"/>
  <c r="H28" i="4"/>
  <c r="O30" i="4"/>
  <c r="P28" i="4"/>
  <c r="N28" i="4"/>
  <c r="Z30" i="4"/>
  <c r="O32" i="4"/>
  <c r="R30" i="4"/>
  <c r="P30" i="4"/>
  <c r="X28" i="4"/>
  <c r="V28" i="4"/>
  <c r="W28" i="4"/>
  <c r="V30" i="4"/>
  <c r="T32" i="4"/>
  <c r="P32" i="4"/>
  <c r="M30" i="4"/>
  <c r="K30" i="4"/>
  <c r="Y30" i="4"/>
  <c r="H32" i="4"/>
  <c r="O28" i="4"/>
  <c r="I28" i="4"/>
  <c r="J28" i="4"/>
  <c r="M28" i="4"/>
  <c r="N30" i="4"/>
  <c r="AA30" i="4"/>
  <c r="M33" i="4"/>
  <c r="V33" i="4"/>
  <c r="T33" i="4"/>
  <c r="Z33" i="4"/>
  <c r="I33" i="4"/>
  <c r="U33" i="4"/>
  <c r="AA33" i="4"/>
  <c r="R33" i="4"/>
  <c r="K33" i="4"/>
  <c r="X33" i="4"/>
  <c r="L33" i="4"/>
  <c r="S33" i="4"/>
  <c r="J33" i="4"/>
  <c r="W33" i="4"/>
  <c r="Y33" i="4"/>
  <c r="P33" i="4"/>
  <c r="Q33" i="4"/>
  <c r="H33" i="4"/>
  <c r="N33" i="4"/>
  <c r="J29" i="4"/>
  <c r="N29" i="4"/>
  <c r="W32" i="4"/>
  <c r="Q32" i="4"/>
  <c r="T28" i="4"/>
  <c r="K28" i="4"/>
  <c r="AA28" i="4"/>
  <c r="Y28" i="4"/>
  <c r="O29" i="4"/>
  <c r="H29" i="4"/>
  <c r="Z29" i="4"/>
  <c r="X29" i="4"/>
  <c r="Y29" i="4"/>
  <c r="I29" i="4"/>
  <c r="AA29" i="4"/>
  <c r="V29" i="4"/>
  <c r="P29" i="4"/>
  <c r="U29" i="4"/>
  <c r="AA32" i="4"/>
  <c r="U32" i="4"/>
  <c r="L32" i="4"/>
  <c r="Z32" i="4"/>
  <c r="T29" i="4"/>
  <c r="S29" i="4"/>
  <c r="R29" i="4"/>
  <c r="W29" i="4"/>
  <c r="Q29" i="4"/>
  <c r="X32" i="4"/>
  <c r="M32" i="4"/>
  <c r="J32" i="4"/>
  <c r="S32" i="4"/>
  <c r="I30" i="4"/>
  <c r="H30" i="4"/>
  <c r="U30" i="4"/>
  <c r="T30" i="4"/>
  <c r="T31" i="4"/>
  <c r="M31" i="4"/>
  <c r="Y32" i="4"/>
  <c r="V32" i="4"/>
  <c r="R32" i="4"/>
  <c r="I32" i="4"/>
  <c r="J30" i="4"/>
  <c r="Q30" i="4"/>
  <c r="W30" i="4"/>
  <c r="S30" i="4"/>
  <c r="X31" i="4"/>
  <c r="S31" i="4"/>
  <c r="Y31" i="4"/>
  <c r="Z31" i="4"/>
  <c r="H31" i="4"/>
  <c r="W31" i="4"/>
  <c r="J31" i="4"/>
  <c r="K31" i="4"/>
  <c r="AA31" i="4"/>
  <c r="U31" i="4"/>
  <c r="I31" i="4"/>
  <c r="V31" i="4"/>
  <c r="P31" i="4"/>
  <c r="L31" i="4"/>
  <c r="Q31" i="4"/>
  <c r="O31" i="4"/>
  <c r="R31" i="4"/>
  <c r="H56" i="4" l="1"/>
  <c r="C22" i="11" s="1"/>
  <c r="H55" i="4"/>
  <c r="B21" i="5" s="1"/>
  <c r="H48" i="4"/>
  <c r="B14" i="5" s="1"/>
  <c r="H52" i="4"/>
  <c r="C18" i="11" s="1"/>
  <c r="H53" i="4"/>
  <c r="B19" i="5" s="1"/>
  <c r="H60" i="4"/>
  <c r="C26" i="11" s="1"/>
  <c r="H49" i="4"/>
  <c r="C15" i="11" s="1"/>
  <c r="H57" i="4"/>
  <c r="B23" i="5" s="1"/>
  <c r="H51" i="4"/>
  <c r="B17" i="5" s="1"/>
  <c r="H43" i="4"/>
  <c r="B9" i="5" s="1"/>
  <c r="H58" i="4"/>
  <c r="B24" i="5" s="1"/>
  <c r="H42" i="4"/>
  <c r="B8" i="5" s="1"/>
  <c r="H41" i="4"/>
  <c r="B7" i="5" s="1"/>
  <c r="H59" i="4"/>
  <c r="B25" i="5" s="1"/>
  <c r="H44" i="4"/>
  <c r="C10" i="11" s="1"/>
  <c r="H50" i="4"/>
  <c r="C16" i="11" s="1"/>
  <c r="B18" i="5"/>
  <c r="C21" i="11"/>
  <c r="H46" i="4"/>
  <c r="H54" i="4"/>
  <c r="H45" i="4"/>
  <c r="H47" i="4"/>
  <c r="C14" i="11" l="1"/>
  <c r="C24" i="11"/>
  <c r="B15" i="5"/>
  <c r="B22" i="5"/>
  <c r="C7" i="11"/>
  <c r="C17" i="11"/>
  <c r="B26" i="5"/>
  <c r="C19" i="11"/>
  <c r="C9" i="11"/>
  <c r="C25" i="11"/>
  <c r="C8" i="11"/>
  <c r="C23" i="11"/>
  <c r="B16" i="5"/>
  <c r="B10" i="5"/>
  <c r="C12" i="11"/>
  <c r="B12" i="5"/>
  <c r="B13" i="5"/>
  <c r="C13" i="11"/>
  <c r="C11" i="11"/>
  <c r="B11" i="5"/>
  <c r="C20" i="11"/>
  <c r="B20" i="5"/>
  <c r="N8" i="5"/>
  <c r="L8" i="5"/>
  <c r="K9" i="5"/>
  <c r="K10" i="5"/>
  <c r="P10" i="5"/>
  <c r="O11" i="5"/>
  <c r="O12" i="5"/>
  <c r="N13" i="5"/>
  <c r="M14" i="5"/>
  <c r="M15" i="5"/>
  <c r="L16" i="5"/>
  <c r="K17" i="5"/>
  <c r="K18" i="5"/>
  <c r="P18" i="5"/>
  <c r="O19" i="5"/>
  <c r="O20" i="5"/>
  <c r="N21" i="5"/>
  <c r="M22" i="5"/>
  <c r="M23" i="5"/>
  <c r="L24" i="5"/>
  <c r="K25" i="5"/>
  <c r="K26" i="5"/>
  <c r="P26" i="5"/>
  <c r="P7" i="5"/>
  <c r="M8" i="5"/>
  <c r="M9" i="5"/>
  <c r="L10" i="5"/>
  <c r="K11" i="5"/>
  <c r="K12" i="5"/>
  <c r="P12" i="5"/>
  <c r="O13" i="5"/>
  <c r="O14" i="5"/>
  <c r="N15" i="5"/>
  <c r="M16" i="5"/>
  <c r="M17" i="5"/>
  <c r="L18" i="5"/>
  <c r="K19" i="5"/>
  <c r="K20" i="5"/>
  <c r="P20" i="5"/>
  <c r="O21" i="5"/>
  <c r="O22" i="5"/>
  <c r="N23" i="5"/>
  <c r="M24" i="5"/>
  <c r="M25" i="5"/>
  <c r="L26" i="5"/>
  <c r="L7" i="5"/>
  <c r="O8" i="5"/>
  <c r="N9" i="5"/>
  <c r="M10" i="5"/>
  <c r="M11" i="5"/>
  <c r="L12" i="5"/>
  <c r="K13" i="5"/>
  <c r="K14" i="5"/>
  <c r="P14" i="5"/>
  <c r="O15" i="5"/>
  <c r="O16" i="5"/>
  <c r="N17" i="5"/>
  <c r="P8" i="5"/>
  <c r="M12" i="5"/>
  <c r="K16" i="5"/>
  <c r="O18" i="5"/>
  <c r="M20" i="5"/>
  <c r="L22" i="5"/>
  <c r="K24" i="5"/>
  <c r="O25" i="5"/>
  <c r="O7" i="5"/>
  <c r="O9" i="5"/>
  <c r="M13" i="5"/>
  <c r="P16" i="5"/>
  <c r="M19" i="5"/>
  <c r="K21" i="5"/>
  <c r="P22" i="5"/>
  <c r="O24" i="5"/>
  <c r="M26" i="5"/>
  <c r="O10" i="5"/>
  <c r="L14" i="5"/>
  <c r="O17" i="5"/>
  <c r="N19" i="5"/>
  <c r="M21" i="5"/>
  <c r="K23" i="5"/>
  <c r="P24" i="5"/>
  <c r="O26" i="5"/>
  <c r="K8" i="5"/>
  <c r="N11" i="5"/>
  <c r="K15" i="5"/>
  <c r="M18" i="5"/>
  <c r="L20" i="5"/>
  <c r="K22" i="5"/>
  <c r="O23" i="5"/>
  <c r="N25" i="5"/>
  <c r="N7" i="5"/>
  <c r="N26" i="5"/>
  <c r="P23" i="5"/>
  <c r="L21" i="5"/>
  <c r="N18" i="5"/>
  <c r="P15" i="5"/>
  <c r="L13" i="5"/>
  <c r="N10" i="5"/>
  <c r="P25" i="5"/>
  <c r="L23" i="5"/>
  <c r="N20" i="5"/>
  <c r="P17" i="5"/>
  <c r="L15" i="5"/>
  <c r="N12" i="5"/>
  <c r="P9" i="5"/>
  <c r="K7" i="5"/>
  <c r="L25" i="5"/>
  <c r="N22" i="5"/>
  <c r="P19" i="5"/>
  <c r="L17" i="5"/>
  <c r="N14" i="5"/>
  <c r="P11" i="5"/>
  <c r="L9" i="5"/>
  <c r="M7" i="5"/>
  <c r="N24" i="5"/>
  <c r="P21" i="5"/>
  <c r="L19" i="5"/>
  <c r="N16" i="5"/>
  <c r="P13" i="5"/>
  <c r="L11" i="5"/>
  <c r="C32" i="5" l="1"/>
  <c r="H8" i="11" s="1"/>
  <c r="P28" i="5"/>
  <c r="C36" i="5"/>
  <c r="H12" i="11" s="1"/>
  <c r="N28" i="5"/>
  <c r="M28" i="5"/>
  <c r="C33" i="5"/>
  <c r="H9" i="11" s="1"/>
  <c r="C31" i="5"/>
  <c r="H7" i="11" s="1"/>
  <c r="K28" i="5"/>
  <c r="C34" i="5"/>
  <c r="H10" i="11" s="1"/>
  <c r="C35" i="5"/>
  <c r="H11" i="11" s="1"/>
  <c r="O28" i="5"/>
  <c r="L28" i="5"/>
</calcChain>
</file>

<file path=xl/sharedStrings.xml><?xml version="1.0" encoding="utf-8"?>
<sst xmlns="http://schemas.openxmlformats.org/spreadsheetml/2006/main" count="425" uniqueCount="178">
  <si>
    <t>TIDE tool "Expected impact of management measure on ecosystem services"</t>
  </si>
  <si>
    <t>Ecosystem services</t>
  </si>
  <si>
    <t>S</t>
  </si>
  <si>
    <t>"Biodiversity"</t>
  </si>
  <si>
    <t>R1</t>
  </si>
  <si>
    <t>Erosion and sedimentation regulation by water bodies</t>
  </si>
  <si>
    <t>R2</t>
  </si>
  <si>
    <t>Water quality regulation: reduction of excess loads coming from the catchment</t>
  </si>
  <si>
    <t>R3</t>
  </si>
  <si>
    <t>Water quality regulation: transport of pollutants and excess nutrients</t>
  </si>
  <si>
    <t>R4</t>
  </si>
  <si>
    <t>Water quantity regulation: drainage of river water</t>
  </si>
  <si>
    <t>R5</t>
  </si>
  <si>
    <t>Erosion and sedimentation regulation by biological mediation</t>
  </si>
  <si>
    <t>R6</t>
  </si>
  <si>
    <t>Water quantity regulation: transportation</t>
  </si>
  <si>
    <t>R7</t>
  </si>
  <si>
    <t>Water quantity regulation: landscape maintenance</t>
  </si>
  <si>
    <t>R8</t>
  </si>
  <si>
    <t>Climate regulation: Carbon sequestration and burial</t>
  </si>
  <si>
    <t>R9</t>
  </si>
  <si>
    <t>Water quantity regulation: dissipation of tidal and river energy</t>
  </si>
  <si>
    <t>R10</t>
  </si>
  <si>
    <t>Regulation extreme events or disturbance: Wave reduction</t>
  </si>
  <si>
    <t>R11</t>
  </si>
  <si>
    <t>Regulation extreme events or disturbance: Water current reduction</t>
  </si>
  <si>
    <t>R12</t>
  </si>
  <si>
    <t>Regulation extreme events or disturbance: Flood water storage</t>
  </si>
  <si>
    <t>P1</t>
  </si>
  <si>
    <t>Water for industrial use</t>
  </si>
  <si>
    <t>P2</t>
  </si>
  <si>
    <t>Water for navigation</t>
  </si>
  <si>
    <t>P3</t>
  </si>
  <si>
    <t>Food: Animals</t>
  </si>
  <si>
    <t>C1</t>
  </si>
  <si>
    <t>Aesthetic information</t>
  </si>
  <si>
    <t>C2</t>
  </si>
  <si>
    <t>Inspiration for culture, art and design</t>
  </si>
  <si>
    <t>C3</t>
  </si>
  <si>
    <t>Information for cognitive development</t>
  </si>
  <si>
    <t>C4</t>
  </si>
  <si>
    <t>Opportunities for recreation &amp; tourism</t>
  </si>
  <si>
    <t>Step 1. Targeted ecosystem services</t>
  </si>
  <si>
    <t>Targeted? Yes '1'; no '0'</t>
  </si>
  <si>
    <r>
      <t xml:space="preserve">In a first step, the </t>
    </r>
    <r>
      <rPr>
        <b/>
        <sz val="10"/>
        <rFont val="Arial"/>
        <family val="2"/>
      </rPr>
      <t>ES targeted</t>
    </r>
    <r>
      <rPr>
        <sz val="10"/>
        <rFont val="Arial"/>
        <family val="2"/>
      </rPr>
      <t xml:space="preserve"> by a measure were determined by comparing the measure development targets with the descriptions of ES (see JACOBS 2013). Some measures target several ES while others aim at one single ES.
See JACOBS 2013 for a description of every ecosystem service in the table.
</t>
    </r>
  </si>
  <si>
    <t>Step 2. Involved habitat</t>
  </si>
  <si>
    <t xml:space="preserve">In a second step, the relative involvement of different habitats was evaluated following the habitat delineation as defined in the frame of TIDE (see JACOBS 2013). The evaluation included both habitat surface (in % of measure site) and functional quality (score from 1 to 5). Some measures create surface of a certain habitat (sometimes at cost of another) while other measures improve the functional quality of a habitat without altering the surface. These factors were evaluated both for the starting situation and the situation after measure implementation. In the latter case, estimations are based on monitoring or modelling results.
</t>
  </si>
  <si>
    <t>surface (%)</t>
  </si>
  <si>
    <t>Marsh habitat</t>
  </si>
  <si>
    <t>above mean high water, floods at spring tide</t>
  </si>
  <si>
    <t>Intertidal steep habitat</t>
  </si>
  <si>
    <t>floods every tide, mainly steep zones at marsh edges</t>
  </si>
  <si>
    <t>Intertidal flat habitat</t>
  </si>
  <si>
    <t>floods every tide, flat zones</t>
  </si>
  <si>
    <t>Subtidal shallow habitat</t>
  </si>
  <si>
    <t>never surfaces, less deep than 2m</t>
  </si>
  <si>
    <t>Subtidal moderately deep habitat</t>
  </si>
  <si>
    <t>never surfaces, 2m-5m</t>
  </si>
  <si>
    <t>Subtidal deep habitat</t>
  </si>
  <si>
    <t>never surfaces, deeper than 5m</t>
  </si>
  <si>
    <t>ADJACENT LAND</t>
  </si>
  <si>
    <t>NON FLOODED LAND</t>
  </si>
  <si>
    <t>1 = very low quality</t>
  </si>
  <si>
    <t>2 = low quality</t>
  </si>
  <si>
    <t>3 = medium quality</t>
  </si>
  <si>
    <t>4 = high quality</t>
  </si>
  <si>
    <t>5 = very high quality</t>
  </si>
  <si>
    <t>Quality (1-5)*</t>
  </si>
  <si>
    <t>quality (1-5)*</t>
  </si>
  <si>
    <t>* Habitat quality score</t>
  </si>
  <si>
    <t>Adjacent land</t>
  </si>
  <si>
    <t>Change in habitat surface (%)</t>
  </si>
  <si>
    <t>Change in habitat quality (score)</t>
  </si>
  <si>
    <t>BEFORE</t>
  </si>
  <si>
    <t>AFTER</t>
  </si>
  <si>
    <t>Step 3. Calculation of expected impact of the management measure on the supply of ecosystem services</t>
  </si>
  <si>
    <t xml:space="preserve">The data of step 1 and step 2 are combined with the results of the ES work package (see JACOBS 2013). An indicator for the expected increase or decrease in ES supply by the measure is then provided by multiplying this delivery score (from the habitat-ES matrix (see JACOBS 2013) with the relative habitat change from the implementation of a measure (change in habitat surface and/or in habitat quality). The result is a table with per ES a score which represents the expected impact of the management measure on the supply of each ES: from a very negative expected impact (score -3, in dark red) to a very positive expected impact (score +3, in dark green). Also the targeted ES are indicated (as indicated in step 1). A positive expected impact on ES that were not targeted, indicates co-benefits of the measure.
</t>
  </si>
  <si>
    <t>Rijlabels</t>
  </si>
  <si>
    <t>Water quality regulation: transport of polutants and excess nutriënts</t>
  </si>
  <si>
    <t>Subtidal moderatily deep habitat</t>
  </si>
  <si>
    <t>Change in habitat quality (%)</t>
  </si>
  <si>
    <r>
      <rPr>
        <b/>
        <u/>
        <sz val="8"/>
        <color theme="1"/>
        <rFont val="Calibri"/>
        <family val="2"/>
        <scheme val="minor"/>
      </rPr>
      <t xml:space="preserve">Relative habitat change </t>
    </r>
    <r>
      <rPr>
        <sz val="8"/>
        <color theme="1"/>
        <rFont val="Calibri"/>
        <family val="2"/>
        <scheme val="minor"/>
      </rPr>
      <t>(surface corrected for quality; surface*quality)</t>
    </r>
  </si>
  <si>
    <t>Eindtotaal</t>
  </si>
  <si>
    <t>Zone</t>
  </si>
  <si>
    <t>Fresh</t>
  </si>
  <si>
    <t>Mesohaline</t>
  </si>
  <si>
    <t>Polyhaline</t>
  </si>
  <si>
    <t>Oligohaling</t>
  </si>
  <si>
    <t>S "Biodiversity"</t>
  </si>
  <si>
    <t>C1 Aesthetic information</t>
  </si>
  <si>
    <t>R8 Climate regulation: Carbon sequestration and burial</t>
  </si>
  <si>
    <t>R5 Erosion and sedimentation regulation by biological mediation</t>
  </si>
  <si>
    <t>R1 Erosion and sedimentation regulation by water bodies</t>
  </si>
  <si>
    <t>P3 Food: Animals</t>
  </si>
  <si>
    <t>C3 Information for cognitive development</t>
  </si>
  <si>
    <t>C2 Inspiration for culture, art and design</t>
  </si>
  <si>
    <t>R12 Regulation extreme events or disturbance: Flood water storage</t>
  </si>
  <si>
    <t>C4 Opportunities for recreation &amp; tourism</t>
  </si>
  <si>
    <t>R11 Regulation extreme events or disturbance: Water current reduction</t>
  </si>
  <si>
    <t>R10 Regulation extreme events or disturbance: Wave reduction</t>
  </si>
  <si>
    <t>P1 Water for industrial use</t>
  </si>
  <si>
    <t>P2 Water for navigation</t>
  </si>
  <si>
    <t>R2 Water quality regulation: reduction of excess loads coming from the catchment</t>
  </si>
  <si>
    <t>R3 Water quality regulation: transport of polutants and excess nutriënts</t>
  </si>
  <si>
    <t>R9 Water quantity regulation: dissipation of tidal and river energy</t>
  </si>
  <si>
    <t>R4 Water quantity regulation: drainage of river water</t>
  </si>
  <si>
    <t>R7 Water quantity regulation: landscape maintenance</t>
  </si>
  <si>
    <t>R6 Water quantity regulation: transportation</t>
  </si>
  <si>
    <t>marsh</t>
  </si>
  <si>
    <t>intertidal steep</t>
  </si>
  <si>
    <t>intertidal flat</t>
  </si>
  <si>
    <t>subtidal shallow</t>
  </si>
  <si>
    <t>subtidal moderately deep</t>
  </si>
  <si>
    <t>subtidal deep</t>
  </si>
  <si>
    <t>Direct users</t>
  </si>
  <si>
    <t>Indirect users</t>
  </si>
  <si>
    <t>Future users</t>
  </si>
  <si>
    <t>Local users</t>
  </si>
  <si>
    <t>Regional users</t>
  </si>
  <si>
    <t>Global users</t>
  </si>
  <si>
    <t>Direct use</t>
  </si>
  <si>
    <t>Indirect use</t>
  </si>
  <si>
    <t>Future use</t>
  </si>
  <si>
    <t>Local use</t>
  </si>
  <si>
    <t>Regional use</t>
  </si>
  <si>
    <t>Global use</t>
  </si>
  <si>
    <t>Cat.</t>
  </si>
  <si>
    <t>Ecosystem Service</t>
  </si>
  <si>
    <t>Score</t>
  </si>
  <si>
    <t>Beneficiaries:</t>
  </si>
  <si>
    <t>Legend: expected  impact*</t>
  </si>
  <si>
    <t xml:space="preserve">very positive </t>
  </si>
  <si>
    <t xml:space="preserve">positive </t>
  </si>
  <si>
    <t>slightly positive</t>
  </si>
  <si>
    <t>neutral</t>
  </si>
  <si>
    <t>slightly negative</t>
  </si>
  <si>
    <t>negative</t>
  </si>
  <si>
    <t>very negative</t>
  </si>
  <si>
    <t>*: Indicative screening based on ES-supply surveys and estimated impact of measures on habitat quality and quantity. Quantitative socio-economic conclusions require local supply and demand data to complement this assessment.</t>
  </si>
  <si>
    <t>Expected impact*</t>
  </si>
  <si>
    <t>Targeted? Yes '1'; No '0'</t>
  </si>
  <si>
    <t>Step 4. Calculation of expected impact on beneficiaries</t>
  </si>
  <si>
    <t>change ES-supply capacity by measure (habitat change in surf+qual)</t>
  </si>
  <si>
    <r>
      <rPr>
        <b/>
        <u/>
        <sz val="11"/>
        <color theme="1"/>
        <rFont val="Calibri"/>
        <family val="2"/>
        <scheme val="minor"/>
      </rPr>
      <t>ES-supply</t>
    </r>
    <r>
      <rPr>
        <sz val="11"/>
        <color theme="1"/>
        <rFont val="Calibri"/>
        <family val="2"/>
        <scheme val="minor"/>
      </rPr>
      <t xml:space="preserve"> score (0: no supply, because habitat not important for supply of ES, score 3 very high supply, because habitat essential for supply of ES)</t>
    </r>
  </si>
  <si>
    <t>Distribution of beneficiaries per ES</t>
  </si>
  <si>
    <t>Expected impact on beneficiaries</t>
  </si>
  <si>
    <t>Table 4. The expected contribution of each ES to different beneficiaries (in %).</t>
  </si>
  <si>
    <t>Target?</t>
  </si>
  <si>
    <t>Expected impact in the measure site</t>
  </si>
  <si>
    <t>yellow fields have to be filled in by the user</t>
  </si>
  <si>
    <t>data from the Scheldt measure "Fish spawning pond" are used here as example</t>
  </si>
  <si>
    <t>Fill in: habitat surface (in %) and quality (in score 1 to 5), for every habitat type, before and after implementing your management measure</t>
  </si>
  <si>
    <r>
      <t xml:space="preserve">Table 2: Step 2 of ecosystem services analysis: Indication of habitat surface and quality before and after measure implementation </t>
    </r>
    <r>
      <rPr>
        <b/>
        <i/>
        <sz val="10"/>
        <color rgb="FFFF0000"/>
        <rFont val="Arial"/>
        <family val="2"/>
      </rPr>
      <t>(Example for Fish spawning pond, Scheldt)</t>
    </r>
  </si>
  <si>
    <r>
      <t xml:space="preserve">Table 1: Step 1 of ecosystem services analysis: Indication of targeted ES for each measure example based on development targets </t>
    </r>
    <r>
      <rPr>
        <b/>
        <i/>
        <sz val="10"/>
        <color rgb="FFFF0000"/>
        <rFont val="Arial"/>
        <family val="2"/>
      </rPr>
      <t>(Example for Fish spawning pond, Scheldt)</t>
    </r>
    <r>
      <rPr>
        <b/>
        <i/>
        <sz val="10"/>
        <rFont val="Arial"/>
        <family val="2"/>
      </rPr>
      <t xml:space="preserve">. Per ES: targeted (1) of not targeted (0). </t>
    </r>
  </si>
  <si>
    <r>
      <t xml:space="preserve">Figure 1. Step 2 of ecosystem services analysis: Indication of habitat surface and quality change, i.e. situation before versus after measure implementation </t>
    </r>
    <r>
      <rPr>
        <b/>
        <i/>
        <sz val="9"/>
        <color rgb="FFFF0000"/>
        <rFont val="Calibri"/>
        <family val="2"/>
        <scheme val="minor"/>
      </rPr>
      <t>(Example for Fish spawning pond, Scheldt).</t>
    </r>
  </si>
  <si>
    <t>Select here the zone in which the management measure is executed. Choose "Alle" if zone is unknown.</t>
  </si>
  <si>
    <r>
      <t xml:space="preserve">Table 3. Step 2 of ecosystem services analysis: (1) expected impact on ES supply in the measure site, and targeted ES (indicated by an orange box) </t>
    </r>
    <r>
      <rPr>
        <b/>
        <i/>
        <sz val="11"/>
        <color rgb="FFFF0000"/>
        <rFont val="Calibri"/>
        <family val="2"/>
        <scheme val="minor"/>
      </rPr>
      <t>(Example for Fish Spawning Pond, Scheldt)</t>
    </r>
    <r>
      <rPr>
        <b/>
        <i/>
        <sz val="11"/>
        <color theme="1"/>
        <rFont val="Calibri"/>
        <family val="2"/>
        <scheme val="minor"/>
      </rPr>
      <t>. Expected impact on ES supply and on beneficiaries from very negative (score -3, in dark red) to very positive (score +3, in dark green). For a correct interpretation of the ES assessment it is important to verify the expected results with the local context.</t>
    </r>
  </si>
  <si>
    <r>
      <t xml:space="preserve">Table 5. Step 2 of ecosystem services analysis: (2) expected impact on different beneficiaries as a consequence of the measure </t>
    </r>
    <r>
      <rPr>
        <b/>
        <i/>
        <sz val="10"/>
        <color rgb="FFFF0000"/>
        <rFont val="Arial"/>
        <family val="2"/>
      </rPr>
      <t>(Example for Fish Spawning Pond, Scheldt)</t>
    </r>
    <r>
      <rPr>
        <b/>
        <i/>
        <sz val="10"/>
        <rFont val="Arial"/>
        <family val="2"/>
      </rPr>
      <t>. Expected impact on beneficiaries from very negative (score -3, in dark red) to very positive (score +3, in dark green).</t>
    </r>
  </si>
  <si>
    <r>
      <t xml:space="preserve">Table 6. Step 2 of ecosystem services analysis: (1) expected impact on ES supply in the measure site, and targeted ES (indicated by an orange box) </t>
    </r>
    <r>
      <rPr>
        <b/>
        <i/>
        <sz val="10"/>
        <color rgb="FFFF0000"/>
        <rFont val="Arial"/>
        <family val="2"/>
      </rPr>
      <t>(Example for Fish Spawning Pond, Scheldt)</t>
    </r>
    <r>
      <rPr>
        <b/>
        <i/>
        <sz val="10"/>
        <rFont val="Arial"/>
        <family val="2"/>
      </rPr>
      <t xml:space="preserve">. For a correct interpretation of the ES assessment it is important to verify the expected results with the local context. (2) expected impact on different beneficiaries as a consequence of the measure </t>
    </r>
    <r>
      <rPr>
        <b/>
        <i/>
        <sz val="10"/>
        <color rgb="FFFF0000"/>
        <rFont val="Arial"/>
        <family val="2"/>
      </rPr>
      <t>(Example for Fish Spawning Pond, Scheldt)</t>
    </r>
    <r>
      <rPr>
        <b/>
        <i/>
        <sz val="10"/>
        <rFont val="Arial"/>
        <family val="2"/>
      </rPr>
      <t>. Expected impact on ES supply and on beneficiaries from very negative (score -3, in dark red) to very positive (score +3, in dark green).</t>
    </r>
  </si>
  <si>
    <t>Name of your management measure</t>
  </si>
  <si>
    <t>Fill in the name of your management measure</t>
  </si>
  <si>
    <t>Fill in which ES are targeted by your management measure</t>
  </si>
  <si>
    <t>Select the zone in which the management measure is executed. Choose "Alle" if zone is unknown.</t>
  </si>
  <si>
    <t>In a last part, also the expected impact among different beneficiaries is assessed. Two types of beneficiaries are included:  one set of beneficiaries depending on the users’ typology (direct, indirect and future use), and one set of beneficiaries depending on the spatial scale (local, regional and global use).</t>
  </si>
  <si>
    <t>The expected contribution of each ES to the different beneficiaries is based on assigned values (Table 4). Supporting, regulating and cultural services are most beneficial for indirect and future use, while provisioning services are typical linked with direct use. Furthermore, most ES are beneficial at a local and regional scale and only a limited number of ES are beneficial at a global scale (mainly climate regulation).</t>
  </si>
  <si>
    <t>Step 3. Calculation expected impact on ecosystem services</t>
  </si>
  <si>
    <t>Step 4. Calculation expected impact on beneficiaries</t>
  </si>
  <si>
    <t>FinalTable: Overall table for the management measure</t>
  </si>
  <si>
    <t>Fill in '1' if the ecosystem service is targeted by your management measure, or '0' if it is not targeted.</t>
  </si>
  <si>
    <t>Output 2: You find here the resulting table indicating the expected impact of your management measure on the different ES, also indicating the targeted ES.</t>
  </si>
  <si>
    <t>Output 3: You find here the resulting table indicating the expected impact of your managemen tmeasure on the different beneficiaries</t>
  </si>
  <si>
    <t>Output 4: You find here the overall table indicating the expected impact of your management measure on the different ES and beneficiaries, also indicating the targeted ES.</t>
  </si>
  <si>
    <t>OUTPUT 1:</t>
  </si>
  <si>
    <t>OUTPUT 2:</t>
  </si>
  <si>
    <t>OUTPUT 3:</t>
  </si>
  <si>
    <t>OUTPUT 4:</t>
  </si>
  <si>
    <t>Output 1: You find here the graph with the habitat changes by your management measure</t>
  </si>
  <si>
    <t>Input from JACOBS 2013: Habitat-ES matrix (See final tab 'Habitat-ES' for dataset)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</si>
</sst>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Arial"/>
      <family val="2"/>
    </font>
    <font>
      <sz val="10"/>
      <color rgb="FF4F81BD"/>
      <name val="Arial"/>
      <family val="2"/>
    </font>
    <font>
      <sz val="10"/>
      <name val="Arial"/>
      <family val="2"/>
    </font>
    <font>
      <b/>
      <sz val="10"/>
      <name val="Arial"/>
      <family val="2"/>
    </font>
    <font>
      <b/>
      <u/>
      <sz val="11"/>
      <color theme="1"/>
      <name val="Calibri"/>
      <family val="2"/>
      <scheme val="minor"/>
    </font>
    <font>
      <i/>
      <sz val="10"/>
      <name val="Arial"/>
      <family val="2"/>
    </font>
    <font>
      <sz val="8"/>
      <color theme="1"/>
      <name val="Calibri"/>
      <family val="2"/>
      <scheme val="minor"/>
    </font>
    <font>
      <b/>
      <sz val="8"/>
      <color theme="1"/>
      <name val="Arial"/>
      <family val="2"/>
    </font>
    <font>
      <b/>
      <u/>
      <sz val="8"/>
      <color theme="1"/>
      <name val="Arial"/>
      <family val="2"/>
    </font>
    <font>
      <b/>
      <u/>
      <sz val="8"/>
      <color theme="1"/>
      <name val="Calibri"/>
      <family val="2"/>
      <scheme val="minor"/>
    </font>
    <font>
      <sz val="9"/>
      <color theme="1"/>
      <name val="Calibri"/>
      <family val="2"/>
      <scheme val="minor"/>
    </font>
    <font>
      <sz val="10"/>
      <color theme="1"/>
      <name val="Calibri"/>
      <family val="2"/>
      <scheme val="minor"/>
    </font>
    <font>
      <b/>
      <sz val="10"/>
      <color theme="1"/>
      <name val="Arial"/>
      <family val="2"/>
    </font>
    <font>
      <sz val="10"/>
      <color theme="1"/>
      <name val="Arial"/>
      <family val="2"/>
    </font>
    <font>
      <b/>
      <sz val="9"/>
      <color theme="1"/>
      <name val="Arial"/>
      <family val="2"/>
    </font>
    <font>
      <sz val="9"/>
      <color theme="1"/>
      <name val="Arial"/>
      <family val="2"/>
    </font>
    <font>
      <u/>
      <sz val="11"/>
      <color theme="1"/>
      <name val="Calibri"/>
      <family val="2"/>
      <scheme val="minor"/>
    </font>
    <font>
      <b/>
      <i/>
      <sz val="10"/>
      <name val="Arial"/>
      <family val="2"/>
    </font>
    <font>
      <b/>
      <i/>
      <sz val="10"/>
      <color rgb="FFFF0000"/>
      <name val="Arial"/>
      <family val="2"/>
    </font>
    <font>
      <b/>
      <i/>
      <sz val="9"/>
      <name val="Calibri"/>
      <family val="2"/>
      <scheme val="minor"/>
    </font>
    <font>
      <b/>
      <i/>
      <sz val="9"/>
      <color rgb="FFFF0000"/>
      <name val="Calibri"/>
      <family val="2"/>
      <scheme val="minor"/>
    </font>
    <font>
      <b/>
      <i/>
      <sz val="11"/>
      <color theme="1"/>
      <name val="Calibri"/>
      <family val="2"/>
      <scheme val="minor"/>
    </font>
    <font>
      <b/>
      <i/>
      <sz val="11"/>
      <color rgb="FFFF0000"/>
      <name val="Calibri"/>
      <family val="2"/>
      <scheme val="minor"/>
    </font>
    <font>
      <sz val="8"/>
      <name val="Arial"/>
      <family val="2"/>
    </font>
    <font>
      <b/>
      <sz val="11"/>
      <color theme="8"/>
      <name val="Calibri"/>
      <family val="2"/>
      <scheme val="minor"/>
    </font>
    <font>
      <b/>
      <sz val="13"/>
      <color theme="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51">
    <border>
      <left/>
      <right/>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39997558519241921"/>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style="thin">
        <color indexed="64"/>
      </left>
      <right/>
      <top/>
      <bottom style="thin">
        <color theme="4" tint="0.39997558519241921"/>
      </bottom>
      <diagonal/>
    </border>
  </borders>
  <cellStyleXfs count="2">
    <xf numFmtId="0" fontId="0" fillId="0" borderId="0"/>
    <xf numFmtId="9" fontId="1" fillId="0" borderId="0" applyFont="0" applyFill="0" applyBorder="0" applyAlignment="0" applyProtection="0"/>
  </cellStyleXfs>
  <cellXfs count="204">
    <xf numFmtId="0" fontId="0" fillId="0" borderId="0" xfId="0"/>
    <xf numFmtId="0" fontId="3" fillId="0" borderId="0" xfId="0" applyFont="1" applyAlignment="1">
      <alignment vertical="center"/>
    </xf>
    <xf numFmtId="0" fontId="3" fillId="0" borderId="2"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4" fillId="0" borderId="0" xfId="0" applyFont="1"/>
    <xf numFmtId="0" fontId="3" fillId="0" borderId="0" xfId="0" applyFont="1"/>
    <xf numFmtId="0" fontId="5" fillId="0" borderId="0" xfId="0" applyFont="1" applyFill="1" applyBorder="1" applyAlignment="1"/>
    <xf numFmtId="0" fontId="0" fillId="0" borderId="0" xfId="0" applyFill="1"/>
    <xf numFmtId="0" fontId="0" fillId="0" borderId="8" xfId="0" applyBorder="1"/>
    <xf numFmtId="0" fontId="3" fillId="0" borderId="8" xfId="0" applyFont="1" applyBorder="1" applyAlignment="1">
      <alignment horizontal="center" vertical="center"/>
    </xf>
    <xf numFmtId="0" fontId="3" fillId="0" borderId="8" xfId="0" applyFont="1" applyBorder="1" applyAlignment="1">
      <alignment vertical="center"/>
    </xf>
    <xf numFmtId="0" fontId="3" fillId="0" borderId="8" xfId="0" applyFont="1" applyBorder="1" applyAlignment="1">
      <alignment horizontal="left" vertical="center"/>
    </xf>
    <xf numFmtId="0" fontId="10" fillId="0" borderId="0" xfId="0" applyFont="1"/>
    <xf numFmtId="0" fontId="0" fillId="0" borderId="0" xfId="0" applyBorder="1"/>
    <xf numFmtId="0" fontId="8" fillId="0" borderId="0" xfId="0" applyFont="1" applyAlignment="1">
      <alignment wrapText="1"/>
    </xf>
    <xf numFmtId="0" fontId="0" fillId="0" borderId="0" xfId="0"/>
    <xf numFmtId="0" fontId="3" fillId="0" borderId="8" xfId="0" applyFont="1" applyBorder="1" applyAlignment="1">
      <alignment horizontal="left"/>
    </xf>
    <xf numFmtId="9" fontId="0" fillId="0" borderId="8" xfId="1" applyFont="1" applyBorder="1"/>
    <xf numFmtId="0" fontId="11" fillId="0" borderId="0" xfId="0" applyFont="1" applyBorder="1"/>
    <xf numFmtId="0" fontId="3" fillId="0" borderId="0" xfId="0" applyFont="1" applyBorder="1" applyAlignment="1">
      <alignment textRotation="45"/>
    </xf>
    <xf numFmtId="0" fontId="3" fillId="0" borderId="0" xfId="0" applyFont="1" applyBorder="1" applyAlignment="1">
      <alignment horizontal="left"/>
    </xf>
    <xf numFmtId="164" fontId="3" fillId="0" borderId="0" xfId="0" applyNumberFormat="1" applyFont="1" applyBorder="1"/>
    <xf numFmtId="0" fontId="3" fillId="0" borderId="8" xfId="0" applyFont="1" applyFill="1" applyBorder="1" applyAlignment="1">
      <alignment horizontal="left"/>
    </xf>
    <xf numFmtId="0" fontId="9" fillId="0" borderId="8" xfId="0" applyFont="1" applyBorder="1"/>
    <xf numFmtId="0" fontId="9" fillId="0" borderId="8" xfId="0" applyFont="1" applyBorder="1" applyAlignment="1">
      <alignment wrapText="1"/>
    </xf>
    <xf numFmtId="0" fontId="9" fillId="0" borderId="0" xfId="0" applyFont="1" applyAlignment="1">
      <alignment wrapText="1"/>
    </xf>
    <xf numFmtId="9" fontId="9" fillId="0" borderId="8" xfId="1" applyFont="1" applyBorder="1"/>
    <xf numFmtId="9" fontId="9" fillId="0" borderId="0" xfId="1" applyFont="1"/>
    <xf numFmtId="0" fontId="0" fillId="0" borderId="0" xfId="0"/>
    <xf numFmtId="0" fontId="0" fillId="0" borderId="0" xfId="0" pivotButton="1"/>
    <xf numFmtId="0" fontId="0" fillId="0" borderId="0" xfId="0" applyAlignment="1">
      <alignment horizontal="left"/>
    </xf>
    <xf numFmtId="0" fontId="0" fillId="0" borderId="0" xfId="0" applyAlignment="1">
      <alignment horizontal="left"/>
    </xf>
    <xf numFmtId="0" fontId="0" fillId="0" borderId="0" xfId="0" applyFill="1"/>
    <xf numFmtId="0" fontId="0" fillId="0" borderId="0" xfId="0" applyFill="1" applyAlignment="1">
      <alignment horizontal="left" wrapText="1"/>
    </xf>
    <xf numFmtId="0" fontId="0" fillId="0" borderId="0" xfId="0"/>
    <xf numFmtId="0" fontId="0" fillId="0" borderId="0" xfId="0" applyAlignment="1">
      <alignment horizontal="left"/>
    </xf>
    <xf numFmtId="0" fontId="0" fillId="0" borderId="0" xfId="0"/>
    <xf numFmtId="0" fontId="0" fillId="0" borderId="0" xfId="0" applyFill="1"/>
    <xf numFmtId="1" fontId="0" fillId="0" borderId="0" xfId="0" applyNumberFormat="1"/>
    <xf numFmtId="0" fontId="7" fillId="0" borderId="0" xfId="0" applyFont="1" applyFill="1" applyAlignment="1"/>
    <xf numFmtId="0" fontId="0" fillId="0" borderId="0" xfId="0" applyFill="1" applyAlignment="1">
      <alignment wrapText="1"/>
    </xf>
    <xf numFmtId="0" fontId="9" fillId="0" borderId="11" xfId="0" applyFont="1" applyFill="1" applyBorder="1"/>
    <xf numFmtId="0" fontId="0" fillId="0" borderId="24" xfId="0" applyBorder="1"/>
    <xf numFmtId="0" fontId="15" fillId="0" borderId="44" xfId="0" applyFont="1" applyBorder="1"/>
    <xf numFmtId="0" fontId="3" fillId="0" borderId="33" xfId="0" applyFont="1" applyBorder="1"/>
    <xf numFmtId="0" fontId="3" fillId="0" borderId="16" xfId="0" applyFont="1" applyBorder="1"/>
    <xf numFmtId="0" fontId="3" fillId="0" borderId="37" xfId="0" applyFont="1" applyBorder="1"/>
    <xf numFmtId="0" fontId="3" fillId="0" borderId="9" xfId="0" applyFont="1" applyBorder="1"/>
    <xf numFmtId="0" fontId="3" fillId="0" borderId="39" xfId="0" applyFont="1" applyBorder="1"/>
    <xf numFmtId="0" fontId="3" fillId="0" borderId="42" xfId="0" applyFont="1" applyBorder="1"/>
    <xf numFmtId="1" fontId="9" fillId="0" borderId="29" xfId="0" applyNumberFormat="1" applyFont="1" applyBorder="1" applyAlignment="1">
      <alignment horizontal="center"/>
    </xf>
    <xf numFmtId="1" fontId="9" fillId="0" borderId="30" xfId="0" applyNumberFormat="1" applyFont="1" applyBorder="1" applyAlignment="1">
      <alignment horizontal="center"/>
    </xf>
    <xf numFmtId="1" fontId="9" fillId="0" borderId="19" xfId="0" applyNumberFormat="1" applyFont="1" applyBorder="1" applyAlignment="1">
      <alignment horizontal="center"/>
    </xf>
    <xf numFmtId="0" fontId="0" fillId="0" borderId="30" xfId="0" applyBorder="1" applyAlignment="1">
      <alignment horizontal="center"/>
    </xf>
    <xf numFmtId="0" fontId="0" fillId="0" borderId="19" xfId="0" applyBorder="1" applyAlignment="1">
      <alignment horizontal="center"/>
    </xf>
    <xf numFmtId="0" fontId="0" fillId="0" borderId="26" xfId="0" applyBorder="1"/>
    <xf numFmtId="0" fontId="0" fillId="0" borderId="25" xfId="0" applyFill="1" applyBorder="1"/>
    <xf numFmtId="0" fontId="0" fillId="0" borderId="27" xfId="0" applyFill="1" applyBorder="1"/>
    <xf numFmtId="0" fontId="0" fillId="0" borderId="22" xfId="0" applyFill="1" applyBorder="1"/>
    <xf numFmtId="0" fontId="15" fillId="0" borderId="21" xfId="0" applyFont="1" applyBorder="1"/>
    <xf numFmtId="0" fontId="0" fillId="0" borderId="20" xfId="0" applyBorder="1"/>
    <xf numFmtId="0" fontId="16" fillId="0" borderId="17" xfId="0" applyFont="1" applyBorder="1"/>
    <xf numFmtId="0" fontId="16" fillId="0" borderId="17" xfId="0" applyFont="1" applyBorder="1" applyAlignment="1">
      <alignment horizontal="center"/>
    </xf>
    <xf numFmtId="0" fontId="0" fillId="0" borderId="0" xfId="0"/>
    <xf numFmtId="0" fontId="0" fillId="4" borderId="0" xfId="0" applyFill="1"/>
    <xf numFmtId="0" fontId="0" fillId="0" borderId="0" xfId="0" pivotButton="1"/>
    <xf numFmtId="0" fontId="0" fillId="0" borderId="0" xfId="0" applyAlignment="1">
      <alignment horizontal="left"/>
    </xf>
    <xf numFmtId="0" fontId="0" fillId="0" borderId="0" xfId="0" applyNumberFormat="1"/>
    <xf numFmtId="0" fontId="0" fillId="3" borderId="0" xfId="0" applyFill="1"/>
    <xf numFmtId="0" fontId="0" fillId="0" borderId="0" xfId="0" applyFill="1" applyBorder="1"/>
    <xf numFmtId="0" fontId="7" fillId="0" borderId="0" xfId="0" applyFont="1"/>
    <xf numFmtId="0" fontId="0" fillId="0" borderId="0" xfId="0" applyFill="1"/>
    <xf numFmtId="1" fontId="0" fillId="0" borderId="0" xfId="0" applyNumberFormat="1"/>
    <xf numFmtId="0" fontId="14" fillId="0" borderId="0" xfId="0" applyFont="1" applyFill="1" applyBorder="1"/>
    <xf numFmtId="9" fontId="0" fillId="0" borderId="0" xfId="1" applyFont="1" applyFill="1" applyBorder="1"/>
    <xf numFmtId="0" fontId="0" fillId="0" borderId="0" xfId="0" applyFill="1" applyBorder="1" applyAlignment="1">
      <alignment wrapText="1"/>
    </xf>
    <xf numFmtId="0" fontId="0" fillId="0" borderId="24" xfId="0" applyFill="1" applyBorder="1" applyAlignment="1">
      <alignment wrapText="1"/>
    </xf>
    <xf numFmtId="9" fontId="0" fillId="0" borderId="25" xfId="1" applyFont="1" applyFill="1" applyBorder="1"/>
    <xf numFmtId="9" fontId="0" fillId="0" borderId="26" xfId="1" applyFont="1" applyFill="1" applyBorder="1"/>
    <xf numFmtId="9" fontId="0" fillId="0" borderId="27" xfId="1" applyFont="1" applyFill="1" applyBorder="1"/>
    <xf numFmtId="9" fontId="0" fillId="0" borderId="28" xfId="1" applyFont="1" applyFill="1" applyBorder="1"/>
    <xf numFmtId="9" fontId="0" fillId="0" borderId="20" xfId="1" applyFont="1" applyFill="1" applyBorder="1"/>
    <xf numFmtId="0" fontId="0" fillId="0" borderId="31" xfId="0" applyFill="1" applyBorder="1" applyAlignment="1">
      <alignment wrapText="1"/>
    </xf>
    <xf numFmtId="0" fontId="0" fillId="0" borderId="32" xfId="0" applyFill="1" applyBorder="1" applyAlignment="1">
      <alignment wrapText="1"/>
    </xf>
    <xf numFmtId="0" fontId="0" fillId="0" borderId="18" xfId="0" applyFill="1" applyBorder="1" applyAlignment="1">
      <alignment wrapText="1"/>
    </xf>
    <xf numFmtId="1" fontId="0" fillId="0" borderId="31" xfId="0" applyNumberFormat="1" applyBorder="1"/>
    <xf numFmtId="1" fontId="0" fillId="0" borderId="32" xfId="0" applyNumberFormat="1" applyBorder="1"/>
    <xf numFmtId="1" fontId="0" fillId="0" borderId="18" xfId="0" applyNumberFormat="1" applyBorder="1"/>
    <xf numFmtId="1" fontId="9" fillId="0" borderId="25" xfId="0" applyNumberFormat="1" applyFont="1" applyBorder="1" applyAlignment="1">
      <alignment horizontal="center"/>
    </xf>
    <xf numFmtId="1" fontId="9" fillId="0" borderId="27" xfId="0" applyNumberFormat="1" applyFont="1" applyBorder="1" applyAlignment="1">
      <alignment horizontal="center"/>
    </xf>
    <xf numFmtId="0" fontId="0" fillId="0" borderId="0" xfId="0"/>
    <xf numFmtId="0" fontId="17" fillId="0" borderId="21" xfId="0" applyFont="1" applyBorder="1"/>
    <xf numFmtId="0" fontId="17" fillId="0" borderId="44" xfId="0" applyFont="1" applyBorder="1"/>
    <xf numFmtId="1" fontId="13" fillId="0" borderId="22" xfId="0" applyNumberFormat="1" applyFont="1" applyBorder="1" applyAlignment="1">
      <alignment horizontal="center"/>
    </xf>
    <xf numFmtId="1" fontId="13" fillId="0" borderId="29" xfId="0" applyNumberFormat="1" applyFont="1" applyBorder="1" applyAlignment="1">
      <alignment horizontal="center"/>
    </xf>
    <xf numFmtId="1" fontId="13" fillId="0" borderId="25" xfId="0" applyNumberFormat="1" applyFont="1" applyBorder="1" applyAlignment="1">
      <alignment horizontal="center"/>
    </xf>
    <xf numFmtId="1" fontId="13" fillId="0" borderId="30" xfId="0" applyNumberFormat="1" applyFont="1" applyBorder="1" applyAlignment="1">
      <alignment horizontal="center"/>
    </xf>
    <xf numFmtId="1" fontId="13" fillId="0" borderId="19" xfId="0" applyNumberFormat="1" applyFont="1" applyBorder="1" applyAlignment="1">
      <alignment horizontal="center"/>
    </xf>
    <xf numFmtId="1" fontId="13" fillId="0" borderId="27" xfId="0" applyNumberFormat="1" applyFont="1" applyBorder="1" applyAlignment="1">
      <alignment horizontal="center"/>
    </xf>
    <xf numFmtId="0" fontId="17" fillId="0" borderId="29" xfId="0" applyFont="1" applyBorder="1"/>
    <xf numFmtId="0" fontId="17" fillId="0" borderId="24" xfId="0" applyFont="1" applyBorder="1"/>
    <xf numFmtId="1" fontId="13" fillId="5" borderId="30" xfId="0" applyNumberFormat="1" applyFont="1" applyFill="1" applyBorder="1" applyAlignment="1">
      <alignment horizontal="center"/>
    </xf>
    <xf numFmtId="1" fontId="13" fillId="5" borderId="19" xfId="0" applyNumberFormat="1" applyFont="1" applyFill="1" applyBorder="1" applyAlignment="1">
      <alignment horizontal="center"/>
    </xf>
    <xf numFmtId="0" fontId="19" fillId="0" borderId="0" xfId="0" applyFont="1"/>
    <xf numFmtId="0" fontId="0" fillId="3" borderId="47" xfId="0" applyFill="1" applyBorder="1"/>
    <xf numFmtId="0" fontId="0" fillId="3" borderId="48" xfId="0" applyFill="1" applyBorder="1"/>
    <xf numFmtId="0" fontId="0" fillId="3" borderId="49" xfId="0" applyFill="1" applyBorder="1"/>
    <xf numFmtId="0" fontId="26" fillId="3" borderId="8" xfId="0" applyFont="1" applyFill="1" applyBorder="1" applyAlignment="1">
      <alignment vertical="center"/>
    </xf>
    <xf numFmtId="0" fontId="26" fillId="3" borderId="8" xfId="0" applyFont="1" applyFill="1" applyBorder="1"/>
    <xf numFmtId="0" fontId="26" fillId="3" borderId="4"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7" fillId="0" borderId="0" xfId="0" applyFont="1"/>
    <xf numFmtId="0" fontId="11" fillId="0" borderId="22" xfId="0" applyFont="1" applyBorder="1" applyAlignment="1">
      <alignment vertical="center"/>
    </xf>
    <xf numFmtId="0" fontId="3" fillId="0" borderId="25" xfId="0" applyFont="1" applyBorder="1" applyAlignment="1">
      <alignment vertical="center"/>
    </xf>
    <xf numFmtId="0" fontId="3" fillId="0" borderId="27" xfId="0" applyFont="1" applyBorder="1" applyAlignment="1">
      <alignment vertical="center"/>
    </xf>
    <xf numFmtId="0" fontId="0" fillId="0" borderId="0" xfId="0" applyFill="1" applyBorder="1" applyAlignment="1">
      <alignment horizontal="left" wrapText="1"/>
    </xf>
    <xf numFmtId="0" fontId="0" fillId="3" borderId="0" xfId="0" applyFill="1" applyBorder="1" applyAlignment="1">
      <alignment horizontal="left" wrapText="1"/>
    </xf>
    <xf numFmtId="0" fontId="0" fillId="3" borderId="0" xfId="0" applyFill="1" applyBorder="1" applyAlignment="1">
      <alignment wrapText="1"/>
    </xf>
    <xf numFmtId="0" fontId="7" fillId="0" borderId="0" xfId="0" applyFont="1" applyAlignment="1">
      <alignment wrapText="1"/>
    </xf>
    <xf numFmtId="0" fontId="0" fillId="0" borderId="45" xfId="0" applyBorder="1"/>
    <xf numFmtId="0" fontId="0" fillId="0" borderId="46" xfId="0" applyBorder="1" applyAlignment="1">
      <alignment wrapText="1"/>
    </xf>
    <xf numFmtId="0" fontId="14" fillId="0" borderId="50" xfId="0" applyFont="1" applyFill="1" applyBorder="1"/>
    <xf numFmtId="1" fontId="14" fillId="0" borderId="15" xfId="0" applyNumberFormat="1" applyFont="1" applyFill="1" applyBorder="1" applyAlignment="1">
      <alignment horizontal="center"/>
    </xf>
    <xf numFmtId="0" fontId="14" fillId="0" borderId="16" xfId="0" applyFont="1" applyFill="1" applyBorder="1"/>
    <xf numFmtId="1" fontId="14" fillId="0" borderId="14" xfId="0" applyNumberFormat="1" applyFont="1" applyFill="1" applyBorder="1" applyAlignment="1">
      <alignment horizontal="center"/>
    </xf>
    <xf numFmtId="0" fontId="28" fillId="4" borderId="0" xfId="0" applyFont="1" applyFill="1"/>
    <xf numFmtId="1" fontId="9" fillId="0" borderId="24" xfId="0" applyNumberFormat="1" applyFont="1" applyFill="1" applyBorder="1" applyAlignment="1">
      <alignment horizontal="center"/>
    </xf>
    <xf numFmtId="1" fontId="9" fillId="0" borderId="26" xfId="0" applyNumberFormat="1" applyFont="1" applyFill="1" applyBorder="1" applyAlignment="1">
      <alignment horizontal="center"/>
    </xf>
    <xf numFmtId="1" fontId="9" fillId="0" borderId="20" xfId="0" applyNumberFormat="1" applyFont="1" applyFill="1" applyBorder="1" applyAlignment="1">
      <alignment horizontal="center"/>
    </xf>
    <xf numFmtId="1" fontId="9" fillId="0" borderId="25" xfId="0" applyNumberFormat="1" applyFont="1" applyFill="1" applyBorder="1" applyAlignment="1">
      <alignment horizontal="center"/>
    </xf>
    <xf numFmtId="1" fontId="9" fillId="0" borderId="27" xfId="0" applyNumberFormat="1" applyFont="1" applyFill="1" applyBorder="1" applyAlignment="1">
      <alignment horizontal="center"/>
    </xf>
    <xf numFmtId="0" fontId="16" fillId="0" borderId="26" xfId="0" applyFont="1" applyBorder="1" applyAlignment="1"/>
    <xf numFmtId="0" fontId="16" fillId="0" borderId="20" xfId="0" applyFont="1" applyBorder="1" applyAlignment="1"/>
    <xf numFmtId="0" fontId="15" fillId="4" borderId="0" xfId="0" applyFont="1" applyFill="1" applyBorder="1" applyAlignment="1"/>
    <xf numFmtId="0" fontId="16" fillId="4" borderId="0" xfId="0" applyFont="1" applyFill="1" applyBorder="1" applyAlignment="1"/>
    <xf numFmtId="0" fontId="0" fillId="4" borderId="20" xfId="0" applyFill="1" applyBorder="1"/>
    <xf numFmtId="0" fontId="3" fillId="0" borderId="1" xfId="0" applyFont="1" applyBorder="1" applyAlignment="1">
      <alignment vertical="center"/>
    </xf>
    <xf numFmtId="0" fontId="3" fillId="0" borderId="2" xfId="0" applyFont="1" applyBorder="1" applyAlignment="1">
      <alignment vertical="center"/>
    </xf>
    <xf numFmtId="0" fontId="7" fillId="2" borderId="0" xfId="0" applyFont="1" applyFill="1" applyBorder="1" applyAlignment="1">
      <alignment horizontal="left"/>
    </xf>
    <xf numFmtId="0" fontId="5" fillId="2" borderId="0" xfId="0" applyFont="1" applyFill="1" applyBorder="1" applyAlignment="1">
      <alignment horizontal="left" wrapText="1"/>
    </xf>
    <xf numFmtId="0" fontId="20" fillId="0" borderId="7" xfId="0" applyFont="1" applyFill="1" applyBorder="1" applyAlignment="1">
      <alignment horizontal="left" wrapText="1"/>
    </xf>
    <xf numFmtId="0" fontId="22" fillId="4" borderId="0" xfId="0" applyFont="1" applyFill="1" applyAlignment="1">
      <alignment horizontal="left" vertical="center" wrapText="1"/>
    </xf>
    <xf numFmtId="0" fontId="5" fillId="2" borderId="0" xfId="0" applyFont="1" applyFill="1" applyAlignment="1">
      <alignment horizontal="left" wrapText="1"/>
    </xf>
    <xf numFmtId="0" fontId="7" fillId="2" borderId="0" xfId="0" applyFont="1" applyFill="1" applyAlignment="1">
      <alignment horizontal="left"/>
    </xf>
    <xf numFmtId="0" fontId="20" fillId="0" borderId="0" xfId="0" applyFont="1" applyFill="1" applyAlignment="1">
      <alignment horizontal="left" wrapText="1"/>
    </xf>
    <xf numFmtId="0" fontId="3" fillId="3" borderId="47" xfId="0" applyFont="1" applyFill="1" applyBorder="1" applyAlignment="1">
      <alignment horizontal="left" vertical="center" wrapText="1"/>
    </xf>
    <xf numFmtId="0" fontId="3" fillId="3" borderId="49" xfId="0" applyFont="1" applyFill="1" applyBorder="1" applyAlignment="1">
      <alignment horizontal="left" vertical="center"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0" borderId="8" xfId="0" applyFont="1" applyBorder="1" applyAlignment="1">
      <alignment horizontal="center" wrapText="1"/>
    </xf>
    <xf numFmtId="0" fontId="24" fillId="4" borderId="0" xfId="0" applyFont="1" applyFill="1" applyAlignment="1">
      <alignment horizontal="left" wrapText="1"/>
    </xf>
    <xf numFmtId="0" fontId="15" fillId="0" borderId="22" xfId="0" applyFont="1" applyBorder="1" applyAlignment="1">
      <alignment horizontal="left"/>
    </xf>
    <xf numFmtId="0" fontId="15" fillId="0" borderId="24" xfId="0" applyFont="1" applyBorder="1" applyAlignment="1">
      <alignment horizontal="left"/>
    </xf>
    <xf numFmtId="0" fontId="0" fillId="2" borderId="0" xfId="0" applyFill="1" applyAlignment="1">
      <alignment horizontal="left" wrapText="1"/>
    </xf>
    <xf numFmtId="0" fontId="20" fillId="4" borderId="0" xfId="0" applyFont="1" applyFill="1" applyAlignment="1">
      <alignment horizontal="left" wrapText="1"/>
    </xf>
    <xf numFmtId="0" fontId="15" fillId="0" borderId="22" xfId="0" applyFont="1" applyFill="1" applyBorder="1" applyAlignment="1">
      <alignment horizontal="left"/>
    </xf>
    <xf numFmtId="0" fontId="15" fillId="0" borderId="23" xfId="0" applyFont="1" applyFill="1" applyBorder="1" applyAlignment="1">
      <alignment horizontal="left"/>
    </xf>
    <xf numFmtId="0" fontId="15" fillId="0" borderId="24" xfId="0" applyFont="1" applyFill="1" applyBorder="1" applyAlignment="1">
      <alignment horizontal="left"/>
    </xf>
    <xf numFmtId="0" fontId="16" fillId="0" borderId="0" xfId="0" applyFont="1" applyFill="1" applyBorder="1" applyAlignment="1">
      <alignment horizontal="left"/>
    </xf>
    <xf numFmtId="0" fontId="16" fillId="0" borderId="26" xfId="0" applyFont="1" applyFill="1" applyBorder="1" applyAlignment="1">
      <alignment horizontal="left"/>
    </xf>
    <xf numFmtId="0" fontId="7" fillId="0" borderId="45" xfId="0" applyFont="1" applyFill="1" applyBorder="1" applyAlignment="1">
      <alignment horizontal="left"/>
    </xf>
    <xf numFmtId="0" fontId="7" fillId="0" borderId="12" xfId="0" applyFont="1" applyFill="1" applyBorder="1" applyAlignment="1">
      <alignment horizontal="left"/>
    </xf>
    <xf numFmtId="0" fontId="7" fillId="0" borderId="46" xfId="0" applyFont="1" applyFill="1" applyBorder="1" applyAlignment="1">
      <alignment horizontal="left"/>
    </xf>
    <xf numFmtId="0" fontId="20" fillId="0" borderId="13" xfId="0" applyFont="1" applyBorder="1" applyAlignment="1">
      <alignment horizontal="left" wrapText="1"/>
    </xf>
    <xf numFmtId="0" fontId="16" fillId="0" borderId="28" xfId="0" applyFont="1" applyFill="1" applyBorder="1" applyAlignment="1">
      <alignment horizontal="left"/>
    </xf>
    <xf numFmtId="0" fontId="16" fillId="0" borderId="20" xfId="0" applyFont="1" applyFill="1" applyBorder="1" applyAlignment="1">
      <alignment horizontal="left"/>
    </xf>
    <xf numFmtId="0" fontId="17" fillId="0" borderId="23" xfId="0" applyFont="1" applyFill="1" applyBorder="1" applyAlignment="1">
      <alignment horizontal="center"/>
    </xf>
    <xf numFmtId="0" fontId="17" fillId="0" borderId="31" xfId="0" applyFont="1" applyFill="1" applyBorder="1" applyAlignment="1">
      <alignment horizontal="left"/>
    </xf>
    <xf numFmtId="0" fontId="17" fillId="0" borderId="32" xfId="0" applyFont="1" applyFill="1" applyBorder="1" applyAlignment="1">
      <alignment horizontal="left"/>
    </xf>
    <xf numFmtId="0" fontId="17" fillId="0" borderId="18" xfId="0" applyFont="1" applyFill="1" applyBorder="1" applyAlignment="1">
      <alignment horizontal="left"/>
    </xf>
    <xf numFmtId="0" fontId="18" fillId="0" borderId="35" xfId="0" applyFont="1" applyBorder="1" applyAlignment="1">
      <alignment horizontal="left"/>
    </xf>
    <xf numFmtId="0" fontId="18" fillId="0" borderId="36" xfId="0" applyFont="1" applyBorder="1" applyAlignment="1">
      <alignment horizontal="left"/>
    </xf>
    <xf numFmtId="0" fontId="18" fillId="0" borderId="25" xfId="0" applyFont="1" applyBorder="1" applyAlignment="1">
      <alignment horizontal="center"/>
    </xf>
    <xf numFmtId="0" fontId="18" fillId="0" borderId="0" xfId="0" applyFont="1" applyBorder="1" applyAlignment="1">
      <alignment horizontal="center"/>
    </xf>
    <xf numFmtId="0" fontId="18" fillId="0" borderId="23" xfId="0" applyFont="1" applyBorder="1" applyAlignment="1">
      <alignment horizontal="center"/>
    </xf>
    <xf numFmtId="0" fontId="18" fillId="0" borderId="0" xfId="0" applyFont="1" applyAlignment="1">
      <alignment horizontal="center"/>
    </xf>
    <xf numFmtId="0" fontId="18" fillId="0" borderId="28" xfId="0" applyFont="1" applyBorder="1" applyAlignment="1">
      <alignment horizontal="center"/>
    </xf>
    <xf numFmtId="0" fontId="17" fillId="0" borderId="31" xfId="0" applyFont="1" applyBorder="1" applyAlignment="1">
      <alignment horizontal="left"/>
    </xf>
    <xf numFmtId="0" fontId="17" fillId="0" borderId="32" xfId="0" applyFont="1" applyBorder="1" applyAlignment="1">
      <alignment horizontal="left"/>
    </xf>
    <xf numFmtId="0" fontId="17" fillId="0" borderId="24" xfId="0" applyFont="1" applyBorder="1" applyAlignment="1">
      <alignment horizontal="left"/>
    </xf>
    <xf numFmtId="0" fontId="18" fillId="0" borderId="34" xfId="0" applyFont="1" applyBorder="1" applyAlignment="1">
      <alignment horizontal="left"/>
    </xf>
    <xf numFmtId="0" fontId="18" fillId="0" borderId="43" xfId="0" applyFont="1" applyBorder="1" applyAlignment="1">
      <alignment horizontal="left"/>
    </xf>
    <xf numFmtId="0" fontId="18" fillId="0" borderId="37" xfId="0" applyFont="1" applyBorder="1" applyAlignment="1">
      <alignment horizontal="left"/>
    </xf>
    <xf numFmtId="0" fontId="18" fillId="0" borderId="9" xfId="0" applyFont="1" applyBorder="1" applyAlignment="1">
      <alignment horizontal="left"/>
    </xf>
    <xf numFmtId="0" fontId="18" fillId="0" borderId="39" xfId="0" applyFont="1" applyBorder="1" applyAlignment="1">
      <alignment horizontal="left"/>
    </xf>
    <xf numFmtId="0" fontId="18" fillId="0" borderId="42" xfId="0" applyFont="1" applyBorder="1" applyAlignment="1">
      <alignment horizontal="left"/>
    </xf>
    <xf numFmtId="0" fontId="18" fillId="0" borderId="33" xfId="0" applyFont="1" applyBorder="1" applyAlignment="1">
      <alignment horizontal="left"/>
    </xf>
    <xf numFmtId="0" fontId="18" fillId="0" borderId="16" xfId="0" applyFont="1" applyBorder="1" applyAlignment="1">
      <alignment horizontal="left"/>
    </xf>
    <xf numFmtId="0" fontId="17" fillId="0" borderId="18" xfId="0" applyFont="1" applyBorder="1" applyAlignment="1">
      <alignment horizontal="left"/>
    </xf>
    <xf numFmtId="0" fontId="18" fillId="0" borderId="22" xfId="0" applyFont="1" applyBorder="1" applyAlignment="1">
      <alignment horizontal="left" wrapText="1"/>
    </xf>
    <xf numFmtId="0" fontId="18" fillId="0" borderId="23" xfId="0" applyFont="1" applyBorder="1" applyAlignment="1">
      <alignment horizontal="left" wrapText="1"/>
    </xf>
    <xf numFmtId="0" fontId="18" fillId="0" borderId="24" xfId="0" applyFont="1" applyBorder="1" applyAlignment="1">
      <alignment horizontal="left" wrapText="1"/>
    </xf>
    <xf numFmtId="0" fontId="18" fillId="0" borderId="27" xfId="0" applyFont="1" applyBorder="1" applyAlignment="1">
      <alignment horizontal="left" wrapText="1"/>
    </xf>
    <xf numFmtId="0" fontId="18" fillId="0" borderId="28" xfId="0" applyFont="1" applyBorder="1" applyAlignment="1">
      <alignment horizontal="left" wrapText="1"/>
    </xf>
    <xf numFmtId="0" fontId="18" fillId="0" borderId="20" xfId="0" applyFont="1" applyBorder="1" applyAlignment="1">
      <alignment horizontal="left" wrapText="1"/>
    </xf>
    <xf numFmtId="0" fontId="18" fillId="0" borderId="8" xfId="0" applyFont="1" applyBorder="1" applyAlignment="1">
      <alignment horizontal="left"/>
    </xf>
    <xf numFmtId="0" fontId="18" fillId="0" borderId="38" xfId="0" applyFont="1" applyBorder="1" applyAlignment="1">
      <alignment horizontal="left"/>
    </xf>
    <xf numFmtId="0" fontId="18" fillId="0" borderId="40" xfId="0" applyFont="1" applyBorder="1" applyAlignment="1">
      <alignment horizontal="left"/>
    </xf>
    <xf numFmtId="0" fontId="18" fillId="0" borderId="41" xfId="0" applyFont="1" applyBorder="1" applyAlignment="1">
      <alignment horizontal="left"/>
    </xf>
    <xf numFmtId="0" fontId="3" fillId="0" borderId="8" xfId="0" applyFont="1" applyFill="1" applyBorder="1" applyAlignment="1">
      <alignment vertical="center"/>
    </xf>
  </cellXfs>
  <cellStyles count="2">
    <cellStyle name="Procent" xfId="1" builtinId="5"/>
    <cellStyle name="Standaard" xfId="0" builtinId="0"/>
  </cellStyles>
  <dxfs count="7">
    <dxf>
      <font>
        <color auto="1"/>
      </font>
      <fill>
        <patternFill>
          <bgColor rgb="FFFFC000"/>
        </patternFill>
      </fill>
    </dxf>
    <dxf>
      <font>
        <color rgb="FF9C6500"/>
      </font>
      <fill>
        <patternFill>
          <bgColor rgb="FFFFEB9C"/>
        </patternFill>
      </fill>
    </dxf>
    <dxf>
      <border>
        <top/>
        <bottom/>
      </border>
    </dxf>
    <dxf>
      <border>
        <top/>
        <bottom/>
      </border>
    </dxf>
    <dxf>
      <fill>
        <patternFill patternType="none">
          <bgColor auto="1"/>
        </patternFill>
      </fill>
    </dxf>
    <dxf>
      <fill>
        <patternFill patternType="none">
          <bgColor auto="1"/>
        </patternFill>
      </fill>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2012012012012E-2"/>
          <c:y val="0.31600320793234177"/>
          <c:w val="0.86219219219219223"/>
          <c:h val="0.49762321376494606"/>
        </c:manualLayout>
      </c:layout>
      <c:barChart>
        <c:barDir val="bar"/>
        <c:grouping val="clustered"/>
        <c:varyColors val="0"/>
        <c:ser>
          <c:idx val="0"/>
          <c:order val="0"/>
          <c:tx>
            <c:strRef>
              <c:f>Step2!$J$5</c:f>
              <c:strCache>
                <c:ptCount val="1"/>
                <c:pt idx="0">
                  <c:v>Change in habitat surface (%)</c:v>
                </c:pt>
              </c:strCache>
            </c:strRef>
          </c:tx>
          <c:invertIfNegative val="0"/>
          <c:cat>
            <c:strRef>
              <c:f>Step2!$I$7:$I$13</c:f>
              <c:strCache>
                <c:ptCount val="7"/>
                <c:pt idx="0">
                  <c:v>Marsh habitat</c:v>
                </c:pt>
                <c:pt idx="1">
                  <c:v>Intertidal steep habitat</c:v>
                </c:pt>
                <c:pt idx="2">
                  <c:v>Intertidal flat habitat</c:v>
                </c:pt>
                <c:pt idx="3">
                  <c:v>Subtidal shallow habitat</c:v>
                </c:pt>
                <c:pt idx="4">
                  <c:v>Subtidal moderately deep habitat</c:v>
                </c:pt>
                <c:pt idx="5">
                  <c:v>Subtidal deep habitat</c:v>
                </c:pt>
                <c:pt idx="6">
                  <c:v>Adjacent land</c:v>
                </c:pt>
              </c:strCache>
            </c:strRef>
          </c:cat>
          <c:val>
            <c:numRef>
              <c:f>Step2!$J$7:$J$13</c:f>
              <c:numCache>
                <c:formatCode>0%</c:formatCode>
                <c:ptCount val="7"/>
                <c:pt idx="0">
                  <c:v>0</c:v>
                </c:pt>
                <c:pt idx="1">
                  <c:v>0</c:v>
                </c:pt>
                <c:pt idx="2">
                  <c:v>0</c:v>
                </c:pt>
                <c:pt idx="3">
                  <c:v>1</c:v>
                </c:pt>
                <c:pt idx="4">
                  <c:v>0</c:v>
                </c:pt>
                <c:pt idx="5">
                  <c:v>0</c:v>
                </c:pt>
                <c:pt idx="6">
                  <c:v>-1</c:v>
                </c:pt>
              </c:numCache>
            </c:numRef>
          </c:val>
        </c:ser>
        <c:dLbls>
          <c:showLegendKey val="0"/>
          <c:showVal val="0"/>
          <c:showCatName val="0"/>
          <c:showSerName val="0"/>
          <c:showPercent val="0"/>
          <c:showBubbleSize val="0"/>
        </c:dLbls>
        <c:gapWidth val="110"/>
        <c:axId val="115865856"/>
        <c:axId val="116871168"/>
      </c:barChart>
      <c:barChart>
        <c:barDir val="bar"/>
        <c:grouping val="clustered"/>
        <c:varyColors val="0"/>
        <c:ser>
          <c:idx val="1"/>
          <c:order val="1"/>
          <c:tx>
            <c:strRef>
              <c:f>Step2!$K$5</c:f>
              <c:strCache>
                <c:ptCount val="1"/>
                <c:pt idx="0">
                  <c:v>Change in habitat quality (score)</c:v>
                </c:pt>
              </c:strCache>
            </c:strRef>
          </c:tx>
          <c:spPr>
            <a:solidFill>
              <a:srgbClr val="FFC000"/>
            </a:solidFill>
            <a:ln w="0"/>
          </c:spPr>
          <c:invertIfNegative val="0"/>
          <c:val>
            <c:numRef>
              <c:f>Step2!$K$7:$K$13</c:f>
              <c:numCache>
                <c:formatCode>General</c:formatCode>
                <c:ptCount val="7"/>
                <c:pt idx="0">
                  <c:v>0</c:v>
                </c:pt>
                <c:pt idx="1">
                  <c:v>0</c:v>
                </c:pt>
                <c:pt idx="2">
                  <c:v>0</c:v>
                </c:pt>
                <c:pt idx="3">
                  <c:v>4</c:v>
                </c:pt>
                <c:pt idx="4">
                  <c:v>0</c:v>
                </c:pt>
                <c:pt idx="5">
                  <c:v>0</c:v>
                </c:pt>
                <c:pt idx="6">
                  <c:v>-3</c:v>
                </c:pt>
              </c:numCache>
            </c:numRef>
          </c:val>
        </c:ser>
        <c:dLbls>
          <c:showLegendKey val="0"/>
          <c:showVal val="0"/>
          <c:showCatName val="0"/>
          <c:showSerName val="0"/>
          <c:showPercent val="0"/>
          <c:showBubbleSize val="0"/>
        </c:dLbls>
        <c:gapWidth val="452"/>
        <c:overlap val="-50"/>
        <c:axId val="116879360"/>
        <c:axId val="116873088"/>
      </c:barChart>
      <c:catAx>
        <c:axId val="115865856"/>
        <c:scaling>
          <c:orientation val="minMax"/>
        </c:scaling>
        <c:delete val="0"/>
        <c:axPos val="l"/>
        <c:numFmt formatCode="General" sourceLinked="1"/>
        <c:majorTickMark val="out"/>
        <c:minorTickMark val="none"/>
        <c:tickLblPos val="nextTo"/>
        <c:crossAx val="116871168"/>
        <c:crosses val="autoZero"/>
        <c:auto val="1"/>
        <c:lblAlgn val="ctr"/>
        <c:lblOffset val="100"/>
        <c:noMultiLvlLbl val="0"/>
      </c:catAx>
      <c:valAx>
        <c:axId val="116871168"/>
        <c:scaling>
          <c:orientation val="minMax"/>
          <c:max val="1"/>
          <c:min val="-1"/>
        </c:scaling>
        <c:delete val="0"/>
        <c:axPos val="b"/>
        <c:title>
          <c:tx>
            <c:rich>
              <a:bodyPr/>
              <a:lstStyle/>
              <a:p>
                <a:pPr>
                  <a:defRPr/>
                </a:pPr>
                <a:r>
                  <a:rPr lang="en-US"/>
                  <a:t>Change in habitat surface (%)</a:t>
                </a:r>
              </a:p>
            </c:rich>
          </c:tx>
          <c:layout/>
          <c:overlay val="0"/>
        </c:title>
        <c:numFmt formatCode="0%" sourceLinked="0"/>
        <c:majorTickMark val="out"/>
        <c:minorTickMark val="none"/>
        <c:tickLblPos val="nextTo"/>
        <c:crossAx val="115865856"/>
        <c:crosses val="autoZero"/>
        <c:crossBetween val="between"/>
      </c:valAx>
      <c:valAx>
        <c:axId val="116873088"/>
        <c:scaling>
          <c:orientation val="minMax"/>
          <c:max val="5"/>
          <c:min val="-5"/>
        </c:scaling>
        <c:delete val="0"/>
        <c:axPos val="t"/>
        <c:title>
          <c:tx>
            <c:rich>
              <a:bodyPr/>
              <a:lstStyle/>
              <a:p>
                <a:pPr>
                  <a:defRPr/>
                </a:pPr>
                <a:r>
                  <a:rPr lang="en-US"/>
                  <a:t>Change in habitat quality (score 1 to 5)</a:t>
                </a:r>
              </a:p>
            </c:rich>
          </c:tx>
          <c:layout/>
          <c:overlay val="0"/>
        </c:title>
        <c:numFmt formatCode="General" sourceLinked="1"/>
        <c:majorTickMark val="out"/>
        <c:minorTickMark val="none"/>
        <c:tickLblPos val="nextTo"/>
        <c:crossAx val="116879360"/>
        <c:crosses val="max"/>
        <c:crossBetween val="between"/>
        <c:majorUnit val="1"/>
      </c:valAx>
      <c:catAx>
        <c:axId val="116879360"/>
        <c:scaling>
          <c:orientation val="minMax"/>
        </c:scaling>
        <c:delete val="1"/>
        <c:axPos val="l"/>
        <c:majorTickMark val="out"/>
        <c:minorTickMark val="none"/>
        <c:tickLblPos val="nextTo"/>
        <c:crossAx val="116873088"/>
        <c:crosses val="autoZero"/>
        <c:auto val="1"/>
        <c:lblAlgn val="ctr"/>
        <c:lblOffset val="100"/>
        <c:noMultiLvlLbl val="0"/>
      </c:catAx>
    </c:plotArea>
    <c:legend>
      <c:legendPos val="r"/>
      <c:layout>
        <c:manualLayout>
          <c:xMode val="edge"/>
          <c:yMode val="edge"/>
          <c:x val="0"/>
          <c:y val="4.2457632093112962E-3"/>
          <c:w val="0.59485564304461946"/>
          <c:h val="0.13579469233012537"/>
        </c:manualLayout>
      </c:layout>
      <c:overlay val="1"/>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76199</xdr:colOff>
      <xdr:row>16</xdr:row>
      <xdr:rowOff>0</xdr:rowOff>
    </xdr:from>
    <xdr:to>
      <xdr:col>11</xdr:col>
      <xdr:colOff>66675</xdr:colOff>
      <xdr:row>31</xdr:row>
      <xdr:rowOff>133350</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104775</xdr:colOff>
      <xdr:row>4</xdr:row>
      <xdr:rowOff>76201</xdr:rowOff>
    </xdr:from>
    <xdr:to>
      <xdr:col>8</xdr:col>
      <xdr:colOff>28575</xdr:colOff>
      <xdr:row>6</xdr:row>
      <xdr:rowOff>114301</xdr:rowOff>
    </xdr:to>
    <xdr:sp macro="" textlink="">
      <xdr:nvSpPr>
        <xdr:cNvPr id="2" name="PIJL-RECHTS 1"/>
        <xdr:cNvSpPr/>
      </xdr:nvSpPr>
      <xdr:spPr>
        <a:xfrm>
          <a:off x="7267575" y="1781176"/>
          <a:ext cx="600075" cy="419100"/>
        </a:xfrm>
        <a:prstGeom prst="rightArrow">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804863</xdr:colOff>
      <xdr:row>13</xdr:row>
      <xdr:rowOff>80963</xdr:rowOff>
    </xdr:from>
    <xdr:to>
      <xdr:col>10</xdr:col>
      <xdr:colOff>138113</xdr:colOff>
      <xdr:row>14</xdr:row>
      <xdr:rowOff>481013</xdr:rowOff>
    </xdr:to>
    <xdr:sp macro="" textlink="">
      <xdr:nvSpPr>
        <xdr:cNvPr id="4" name="PIJL-RECHTS 3"/>
        <xdr:cNvSpPr/>
      </xdr:nvSpPr>
      <xdr:spPr>
        <a:xfrm rot="6460511">
          <a:off x="10620375" y="3590926"/>
          <a:ext cx="600075" cy="419100"/>
        </a:xfrm>
        <a:prstGeom prst="rightArrow">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114300</xdr:colOff>
      <xdr:row>4</xdr:row>
      <xdr:rowOff>342900</xdr:rowOff>
    </xdr:from>
    <xdr:to>
      <xdr:col>8</xdr:col>
      <xdr:colOff>533400</xdr:colOff>
      <xdr:row>4</xdr:row>
      <xdr:rowOff>533400</xdr:rowOff>
    </xdr:to>
    <xdr:sp macro="" textlink="">
      <xdr:nvSpPr>
        <xdr:cNvPr id="2" name="PIJL-RECHTS 1"/>
        <xdr:cNvSpPr/>
      </xdr:nvSpPr>
      <xdr:spPr>
        <a:xfrm rot="10800000">
          <a:off x="8382000" y="1809750"/>
          <a:ext cx="419100" cy="19050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rgbClr val="FF0000"/>
            </a:solidFill>
          </a:endParaRPr>
        </a:p>
      </xdr:txBody>
    </xdr:sp>
    <xdr:clientData/>
  </xdr:twoCellAnchor>
  <xdr:twoCellAnchor>
    <xdr:from>
      <xdr:col>6</xdr:col>
      <xdr:colOff>1961030</xdr:colOff>
      <xdr:row>4</xdr:row>
      <xdr:rowOff>336176</xdr:rowOff>
    </xdr:from>
    <xdr:to>
      <xdr:col>8</xdr:col>
      <xdr:colOff>89647</xdr:colOff>
      <xdr:row>5</xdr:row>
      <xdr:rowOff>33617</xdr:rowOff>
    </xdr:to>
    <xdr:sp macro="" textlink="">
      <xdr:nvSpPr>
        <xdr:cNvPr id="3" name="Ovaal 2"/>
        <xdr:cNvSpPr/>
      </xdr:nvSpPr>
      <xdr:spPr>
        <a:xfrm>
          <a:off x="7160559" y="2342029"/>
          <a:ext cx="1199029" cy="302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1232646</xdr:colOff>
      <xdr:row>22</xdr:row>
      <xdr:rowOff>123264</xdr:rowOff>
    </xdr:from>
    <xdr:to>
      <xdr:col>5</xdr:col>
      <xdr:colOff>414617</xdr:colOff>
      <xdr:row>25</xdr:row>
      <xdr:rowOff>156882</xdr:rowOff>
    </xdr:to>
    <xdr:sp macro="" textlink="">
      <xdr:nvSpPr>
        <xdr:cNvPr id="4" name="Vermenigvuldigen 3"/>
        <xdr:cNvSpPr/>
      </xdr:nvSpPr>
      <xdr:spPr>
        <a:xfrm>
          <a:off x="4874558" y="5972735"/>
          <a:ext cx="425824" cy="605118"/>
        </a:xfrm>
        <a:prstGeom prst="mathMultiply">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728383</xdr:colOff>
      <xdr:row>19</xdr:row>
      <xdr:rowOff>-1</xdr:rowOff>
    </xdr:from>
    <xdr:to>
      <xdr:col>8</xdr:col>
      <xdr:colOff>145676</xdr:colOff>
      <xdr:row>20</xdr:row>
      <xdr:rowOff>22411</xdr:rowOff>
    </xdr:to>
    <xdr:sp macro="" textlink="">
      <xdr:nvSpPr>
        <xdr:cNvPr id="5" name="Ovaal 4"/>
        <xdr:cNvSpPr/>
      </xdr:nvSpPr>
      <xdr:spPr>
        <a:xfrm>
          <a:off x="8314765" y="5277970"/>
          <a:ext cx="425823" cy="212912"/>
        </a:xfrm>
        <a:prstGeom prst="ellipse">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914400</xdr:colOff>
      <xdr:row>29</xdr:row>
      <xdr:rowOff>85164</xdr:rowOff>
    </xdr:from>
    <xdr:to>
      <xdr:col>5</xdr:col>
      <xdr:colOff>96370</xdr:colOff>
      <xdr:row>31</xdr:row>
      <xdr:rowOff>51547</xdr:rowOff>
    </xdr:to>
    <xdr:sp macro="" textlink="">
      <xdr:nvSpPr>
        <xdr:cNvPr id="6" name="Ovaal 5"/>
        <xdr:cNvSpPr/>
      </xdr:nvSpPr>
      <xdr:spPr>
        <a:xfrm>
          <a:off x="4556312" y="7649135"/>
          <a:ext cx="425823" cy="347383"/>
        </a:xfrm>
        <a:prstGeom prst="ellipse">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96370</xdr:colOff>
      <xdr:row>30</xdr:row>
      <xdr:rowOff>68356</xdr:rowOff>
    </xdr:from>
    <xdr:to>
      <xdr:col>7</xdr:col>
      <xdr:colOff>773207</xdr:colOff>
      <xdr:row>30</xdr:row>
      <xdr:rowOff>95251</xdr:rowOff>
    </xdr:to>
    <xdr:cxnSp macro="">
      <xdr:nvCxnSpPr>
        <xdr:cNvPr id="9" name="Gekromde verbindingslijn 8"/>
        <xdr:cNvCxnSpPr>
          <a:stCxn id="6" idx="6"/>
          <a:endCxn id="17" idx="2"/>
        </xdr:cNvCxnSpPr>
      </xdr:nvCxnSpPr>
      <xdr:spPr>
        <a:xfrm>
          <a:off x="4982135" y="7822827"/>
          <a:ext cx="3377454" cy="26895"/>
        </a:xfrm>
        <a:prstGeom prst="curved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790742</xdr:colOff>
      <xdr:row>19</xdr:row>
      <xdr:rowOff>181731</xdr:rowOff>
    </xdr:from>
    <xdr:to>
      <xdr:col>7</xdr:col>
      <xdr:colOff>827361</xdr:colOff>
      <xdr:row>30</xdr:row>
      <xdr:rowOff>19975</xdr:rowOff>
    </xdr:to>
    <xdr:cxnSp macro="">
      <xdr:nvCxnSpPr>
        <xdr:cNvPr id="14" name="Gekromde verbindingslijn 13"/>
        <xdr:cNvCxnSpPr>
          <a:stCxn id="5" idx="3"/>
          <a:endCxn id="17" idx="1"/>
        </xdr:cNvCxnSpPr>
      </xdr:nvCxnSpPr>
      <xdr:spPr>
        <a:xfrm rot="16200000" flipH="1">
          <a:off x="7238062" y="6598764"/>
          <a:ext cx="2314744" cy="36619"/>
        </a:xfrm>
        <a:prstGeom prst="curved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773207</xdr:colOff>
      <xdr:row>29</xdr:row>
      <xdr:rowOff>179295</xdr:rowOff>
    </xdr:from>
    <xdr:to>
      <xdr:col>8</xdr:col>
      <xdr:colOff>134471</xdr:colOff>
      <xdr:row>31</xdr:row>
      <xdr:rowOff>11207</xdr:rowOff>
    </xdr:to>
    <xdr:sp macro="" textlink="">
      <xdr:nvSpPr>
        <xdr:cNvPr id="17" name="Ovaal 16"/>
        <xdr:cNvSpPr/>
      </xdr:nvSpPr>
      <xdr:spPr>
        <a:xfrm>
          <a:off x="8359589" y="7743266"/>
          <a:ext cx="369794" cy="212912"/>
        </a:xfrm>
        <a:prstGeom prst="ellipse">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1278415</xdr:colOff>
      <xdr:row>33</xdr:row>
      <xdr:rowOff>109161</xdr:rowOff>
    </xdr:from>
    <xdr:to>
      <xdr:col>6</xdr:col>
      <xdr:colOff>1693033</xdr:colOff>
      <xdr:row>37</xdr:row>
      <xdr:rowOff>35655</xdr:rowOff>
    </xdr:to>
    <xdr:sp macro="" textlink="">
      <xdr:nvSpPr>
        <xdr:cNvPr id="25" name="PIJL-LINKS 24"/>
        <xdr:cNvSpPr/>
      </xdr:nvSpPr>
      <xdr:spPr>
        <a:xfrm rot="18338301">
          <a:off x="6649168" y="8454408"/>
          <a:ext cx="722112" cy="414618"/>
        </a:xfrm>
        <a:prstGeom prst="leftArrow">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1098176</xdr:colOff>
      <xdr:row>11</xdr:row>
      <xdr:rowOff>67237</xdr:rowOff>
    </xdr:from>
    <xdr:to>
      <xdr:col>5</xdr:col>
      <xdr:colOff>273423</xdr:colOff>
      <xdr:row>14</xdr:row>
      <xdr:rowOff>95812</xdr:rowOff>
    </xdr:to>
    <xdr:sp macro="" textlink="">
      <xdr:nvSpPr>
        <xdr:cNvPr id="11" name="PIJL-RECHTS 10"/>
        <xdr:cNvSpPr/>
      </xdr:nvSpPr>
      <xdr:spPr>
        <a:xfrm rot="5400000">
          <a:off x="4649600" y="3777225"/>
          <a:ext cx="600075" cy="419100"/>
        </a:xfrm>
        <a:prstGeom prst="rightArrow">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247650</xdr:colOff>
      <xdr:row>5</xdr:row>
      <xdr:rowOff>85725</xdr:rowOff>
    </xdr:from>
    <xdr:to>
      <xdr:col>2</xdr:col>
      <xdr:colOff>609600</xdr:colOff>
      <xdr:row>5</xdr:row>
      <xdr:rowOff>523875</xdr:rowOff>
    </xdr:to>
    <xdr:sp macro="" textlink="">
      <xdr:nvSpPr>
        <xdr:cNvPr id="2" name="Vermenigvuldigen 1"/>
        <xdr:cNvSpPr/>
      </xdr:nvSpPr>
      <xdr:spPr>
        <a:xfrm>
          <a:off x="5753100" y="2200275"/>
          <a:ext cx="361950" cy="438150"/>
        </a:xfrm>
        <a:prstGeom prst="mathMultiply">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47625</xdr:colOff>
      <xdr:row>5</xdr:row>
      <xdr:rowOff>200025</xdr:rowOff>
    </xdr:from>
    <xdr:to>
      <xdr:col>9</xdr:col>
      <xdr:colOff>495300</xdr:colOff>
      <xdr:row>5</xdr:row>
      <xdr:rowOff>485775</xdr:rowOff>
    </xdr:to>
    <xdr:sp macro="" textlink="">
      <xdr:nvSpPr>
        <xdr:cNvPr id="3" name="PIJL-RECHTS 2"/>
        <xdr:cNvSpPr/>
      </xdr:nvSpPr>
      <xdr:spPr>
        <a:xfrm>
          <a:off x="10115550" y="2314575"/>
          <a:ext cx="447675" cy="285750"/>
        </a:xfrm>
        <a:prstGeom prst="rightArrow">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569747</xdr:colOff>
      <xdr:row>28</xdr:row>
      <xdr:rowOff>108287</xdr:rowOff>
    </xdr:from>
    <xdr:to>
      <xdr:col>9</xdr:col>
      <xdr:colOff>402067</xdr:colOff>
      <xdr:row>28</xdr:row>
      <xdr:rowOff>562380</xdr:rowOff>
    </xdr:to>
    <xdr:sp macro="" textlink="">
      <xdr:nvSpPr>
        <xdr:cNvPr id="4" name="PIJL-LINKS 3"/>
        <xdr:cNvSpPr/>
      </xdr:nvSpPr>
      <xdr:spPr>
        <a:xfrm rot="20515684">
          <a:off x="9418472" y="7052012"/>
          <a:ext cx="1051520" cy="454093"/>
        </a:xfrm>
        <a:prstGeom prst="leftArrow">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377032</xdr:colOff>
      <xdr:row>3</xdr:row>
      <xdr:rowOff>51594</xdr:rowOff>
    </xdr:from>
    <xdr:to>
      <xdr:col>9</xdr:col>
      <xdr:colOff>97896</xdr:colOff>
      <xdr:row>3</xdr:row>
      <xdr:rowOff>189177</xdr:rowOff>
    </xdr:to>
    <xdr:sp macro="" textlink="">
      <xdr:nvSpPr>
        <xdr:cNvPr id="3" name="PIJL-LINKS 2"/>
        <xdr:cNvSpPr/>
      </xdr:nvSpPr>
      <xdr:spPr>
        <a:xfrm>
          <a:off x="7770813" y="1563688"/>
          <a:ext cx="328083" cy="137583"/>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boerema" refreshedDate="41358.536167592596" createdVersion="4" refreshedVersion="4" minRefreshableVersion="3" recordCount="24">
  <cacheSource type="worksheet">
    <worksheetSource ref="A1:V25" sheet="Habitat-ES"/>
  </cacheSource>
  <cacheFields count="22">
    <cacheField name="Rijlabels" numFmtId="0">
      <sharedItems count="6">
        <s v="Marsh habitat"/>
        <s v="Intertidal steep habitat"/>
        <s v="Intertidal flat habitat"/>
        <s v="Subtidal shallow habitat"/>
        <s v="Subtidal moderatily deep habitat"/>
        <s v="Subtidal deep habitat"/>
      </sharedItems>
    </cacheField>
    <cacheField name="Zone" numFmtId="0">
      <sharedItems count="5">
        <s v="Fresh"/>
        <s v="Mesohaline"/>
        <s v="Oligohaling"/>
        <s v="Polyhaline"/>
        <s v="All" u="1"/>
      </sharedItems>
    </cacheField>
    <cacheField name="&quot;Biodiversity&quot;" numFmtId="164">
      <sharedItems containsSemiMixedTypes="0" containsString="0" containsNumber="1" minValue="2.5555555555555554" maxValue="5"/>
    </cacheField>
    <cacheField name="Aesthetic information" numFmtId="164">
      <sharedItems containsSemiMixedTypes="0" containsString="0" containsNumber="1" minValue="3" maxValue="4"/>
    </cacheField>
    <cacheField name="Climate regulation: Carbon sequestration and burial" numFmtId="164">
      <sharedItems containsSemiMixedTypes="0" containsString="0" containsNumber="1" minValue="1.4444444444444444" maxValue="4.5"/>
    </cacheField>
    <cacheField name="Erosion and sedimentation regulation by biological mediation" numFmtId="164">
      <sharedItems containsSemiMixedTypes="0" containsString="0" containsNumber="1" minValue="1.2222222222222223" maxValue="4.25"/>
    </cacheField>
    <cacheField name="Erosion and sedimentation regulation by water bodies" numFmtId="164">
      <sharedItems containsSemiMixedTypes="0" containsString="0" containsNumber="1" minValue="2.25" maxValue="4.666666666666667"/>
    </cacheField>
    <cacheField name="Food: Animals" numFmtId="164">
      <sharedItems containsSemiMixedTypes="0" containsString="0" containsNumber="1" minValue="1.5555555555555556" maxValue="2.75"/>
    </cacheField>
    <cacheField name="Information for cognitive development" numFmtId="164">
      <sharedItems containsSemiMixedTypes="0" containsString="0" containsNumber="1" minValue="3.5555555555555554" maxValue="3.75"/>
    </cacheField>
    <cacheField name="Inspiration for culture, art and design" numFmtId="164">
      <sharedItems containsSemiMixedTypes="0" containsString="0" containsNumber="1" minValue="2.7777777777777777" maxValue="4"/>
    </cacheField>
    <cacheField name="Opportunities for recreation &amp; tourism" numFmtId="164">
      <sharedItems containsSemiMixedTypes="0" containsString="0" containsNumber="1" minValue="1.8888888888888888" maxValue="4"/>
    </cacheField>
    <cacheField name="Regulation extreme events or disturbance: Flood water storage" numFmtId="164">
      <sharedItems containsSemiMixedTypes="0" containsString="0" containsNumber="1" minValue="1.1111111111111112" maxValue="4.5"/>
    </cacheField>
    <cacheField name="Regulation extreme events or disturbance: Water current reduction" numFmtId="164">
      <sharedItems containsSemiMixedTypes="0" containsString="0" containsNumber="1" minValue="1.1111111111111112" maxValue="3.75"/>
    </cacheField>
    <cacheField name="Regulation extreme events or disturbance: Wave reduction" numFmtId="164">
      <sharedItems containsSemiMixedTypes="0" containsString="0" containsNumber="1" minValue="1.1111111111111112" maxValue="3.5"/>
    </cacheField>
    <cacheField name="Water for industrial use" numFmtId="164">
      <sharedItems containsSemiMixedTypes="0" containsString="0" containsNumber="1" minValue="1.3333333333333333" maxValue="4"/>
    </cacheField>
    <cacheField name="Water for navigation" numFmtId="164">
      <sharedItems containsSemiMixedTypes="0" containsString="0" containsNumber="1" minValue="1.1111111111111112" maxValue="4.75"/>
    </cacheField>
    <cacheField name="Water quality regulation: reduction of excess loads coming from the catchment" numFmtId="164">
      <sharedItems containsSemiMixedTypes="0" containsString="0" containsNumber="1" minValue="1.75" maxValue="4.666666666666667"/>
    </cacheField>
    <cacheField name="Water quality regulation: transport of polutants and excess nutriënts" numFmtId="164">
      <sharedItems containsSemiMixedTypes="0" containsString="0" containsNumber="1" minValue="1.6666666666666667" maxValue="4.75"/>
    </cacheField>
    <cacheField name="Water quantity regulation: dissipation of tidal and river energy" numFmtId="164">
      <sharedItems containsSemiMixedTypes="0" containsString="0" containsNumber="1" minValue="1.3333333333333333" maxValue="4.25"/>
    </cacheField>
    <cacheField name="Water quantity regulation: drainage of river water" numFmtId="164">
      <sharedItems containsSemiMixedTypes="0" containsString="0" containsNumber="1" minValue="1.25" maxValue="2.75"/>
    </cacheField>
    <cacheField name="Water quantity regulation: landscape maintenance" numFmtId="164">
      <sharedItems containsSemiMixedTypes="0" containsString="0" containsNumber="1" minValue="1.1111111111111112" maxValue="4.25"/>
    </cacheField>
    <cacheField name="Water quantity regulation: transportation" numFmtId="164">
      <sharedItems containsSemiMixedTypes="0" containsString="0" containsNumber="1" minValue="1.1111111111111112"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
  <r>
    <x v="0"/>
    <x v="0"/>
    <n v="4.7777777777777777"/>
    <n v="3.8888888888888888"/>
    <n v="4.4444444444444446"/>
    <n v="3.7777777777777777"/>
    <n v="4"/>
    <n v="2.1111111111111112"/>
    <n v="3.5555555555555554"/>
    <n v="3.6666666666666665"/>
    <n v="3.3333333333333335"/>
    <n v="4.4444444444444446"/>
    <n v="3.1111111111111112"/>
    <n v="2.8888888888888888"/>
    <n v="1.5555555555555556"/>
    <n v="1.1111111111111112"/>
    <n v="4.666666666666667"/>
    <n v="2"/>
    <n v="2"/>
    <n v="2.2222222222222223"/>
    <n v="3.7777777777777777"/>
    <n v="1.1111111111111112"/>
  </r>
  <r>
    <x v="0"/>
    <x v="1"/>
    <n v="5"/>
    <n v="4"/>
    <n v="4.25"/>
    <n v="4"/>
    <n v="4.25"/>
    <n v="2.25"/>
    <n v="3.75"/>
    <n v="4"/>
    <n v="3.75"/>
    <n v="2.75"/>
    <n v="2.75"/>
    <n v="3"/>
    <n v="1.5"/>
    <n v="1.25"/>
    <n v="4"/>
    <n v="2"/>
    <n v="2.5"/>
    <n v="1.5"/>
    <n v="4"/>
    <n v="1.5"/>
  </r>
  <r>
    <x v="0"/>
    <x v="2"/>
    <n v="5"/>
    <n v="3.75"/>
    <n v="4.5"/>
    <n v="4"/>
    <n v="4.5"/>
    <n v="2.75"/>
    <n v="3.75"/>
    <n v="4"/>
    <n v="3.5"/>
    <n v="4.5"/>
    <n v="3.75"/>
    <n v="3.5"/>
    <n v="1.75"/>
    <n v="1.25"/>
    <n v="4.25"/>
    <n v="2"/>
    <n v="2.75"/>
    <n v="1.5"/>
    <n v="4.25"/>
    <n v="1.75"/>
  </r>
  <r>
    <x v="0"/>
    <x v="3"/>
    <n v="5"/>
    <n v="3.75"/>
    <n v="4.25"/>
    <n v="4.25"/>
    <n v="4"/>
    <n v="2.25"/>
    <n v="3.75"/>
    <n v="3.5"/>
    <n v="4"/>
    <n v="2.5"/>
    <n v="2.5"/>
    <n v="3"/>
    <n v="1.5"/>
    <n v="1.25"/>
    <n v="4.25"/>
    <n v="2.75"/>
    <n v="2.5"/>
    <n v="1.5"/>
    <n v="4"/>
    <n v="1.5"/>
  </r>
  <r>
    <x v="1"/>
    <x v="0"/>
    <n v="2.5555555555555554"/>
    <n v="3.2222222222222223"/>
    <n v="1.7777777777777777"/>
    <n v="1.8888888888888888"/>
    <n v="2.3333333333333335"/>
    <n v="1.5555555555555556"/>
    <n v="3.5555555555555554"/>
    <n v="2.7777777777777777"/>
    <n v="1.8888888888888888"/>
    <n v="2.8888888888888888"/>
    <n v="1.7777777777777777"/>
    <n v="2.8888888888888888"/>
    <n v="1.5555555555555556"/>
    <n v="1.3333333333333333"/>
    <n v="2.1111111111111112"/>
    <n v="1.6666666666666667"/>
    <n v="1.6666666666666667"/>
    <n v="1.6666666666666667"/>
    <n v="1.5555555555555556"/>
    <n v="1.4444444444444444"/>
  </r>
  <r>
    <x v="1"/>
    <x v="1"/>
    <n v="3.5"/>
    <n v="3.25"/>
    <n v="2.25"/>
    <n v="2"/>
    <n v="2.25"/>
    <n v="1.75"/>
    <n v="3.75"/>
    <n v="3.25"/>
    <n v="2.5"/>
    <n v="1.75"/>
    <n v="1.75"/>
    <n v="3"/>
    <n v="1.5"/>
    <n v="1.25"/>
    <n v="2.25"/>
    <n v="2"/>
    <n v="2.25"/>
    <n v="1.25"/>
    <n v="1.5"/>
    <n v="1.5"/>
  </r>
  <r>
    <x v="1"/>
    <x v="2"/>
    <n v="3.5"/>
    <n v="3"/>
    <n v="2.25"/>
    <n v="2"/>
    <n v="2.75"/>
    <n v="1.75"/>
    <n v="3.75"/>
    <n v="3.25"/>
    <n v="2.5"/>
    <n v="3.25"/>
    <n v="2"/>
    <n v="3"/>
    <n v="1.75"/>
    <n v="1.5"/>
    <n v="2.25"/>
    <n v="2"/>
    <n v="2"/>
    <n v="1.5"/>
    <n v="1.5"/>
    <n v="1.75"/>
  </r>
  <r>
    <x v="1"/>
    <x v="3"/>
    <n v="3.5"/>
    <n v="3.25"/>
    <n v="2.25"/>
    <n v="2"/>
    <n v="2.25"/>
    <n v="1.75"/>
    <n v="3.75"/>
    <n v="3"/>
    <n v="2.5"/>
    <n v="1.5"/>
    <n v="1.75"/>
    <n v="3.25"/>
    <n v="1.5"/>
    <n v="1.25"/>
    <n v="2.25"/>
    <n v="2"/>
    <n v="2.25"/>
    <n v="1.25"/>
    <n v="1.5"/>
    <n v="1.5"/>
  </r>
  <r>
    <x v="2"/>
    <x v="0"/>
    <n v="4.5555555555555554"/>
    <n v="3.8888888888888888"/>
    <n v="3.3333333333333335"/>
    <n v="3.5555555555555554"/>
    <n v="4.666666666666667"/>
    <n v="1.7777777777777777"/>
    <n v="3.5555555555555554"/>
    <n v="3.6666666666666665"/>
    <n v="3"/>
    <n v="3.1111111111111112"/>
    <n v="2.8888888888888888"/>
    <n v="2.6666666666666665"/>
    <n v="1.3333333333333333"/>
    <n v="1.3333333333333333"/>
    <n v="3.1111111111111112"/>
    <n v="1.6666666666666667"/>
    <n v="2.7777777777777777"/>
    <n v="2.6666666666666665"/>
    <n v="3.3333333333333335"/>
    <n v="1.4444444444444444"/>
  </r>
  <r>
    <x v="2"/>
    <x v="1"/>
    <n v="4.75"/>
    <n v="4"/>
    <n v="3.75"/>
    <n v="3.25"/>
    <n v="4.25"/>
    <n v="2"/>
    <n v="3.75"/>
    <n v="4"/>
    <n v="3.75"/>
    <n v="2.25"/>
    <n v="3"/>
    <n v="3.25"/>
    <n v="1.75"/>
    <n v="1.25"/>
    <n v="3.25"/>
    <n v="2.25"/>
    <n v="4"/>
    <n v="2"/>
    <n v="3.5"/>
    <n v="1.5"/>
  </r>
  <r>
    <x v="2"/>
    <x v="2"/>
    <n v="4.5"/>
    <n v="3.75"/>
    <n v="4"/>
    <n v="3.25"/>
    <n v="4.25"/>
    <n v="2"/>
    <n v="3.75"/>
    <n v="4"/>
    <n v="3"/>
    <n v="3.5"/>
    <n v="2.75"/>
    <n v="2.75"/>
    <n v="1.5"/>
    <n v="1.5"/>
    <n v="3"/>
    <n v="2"/>
    <n v="3.5"/>
    <n v="2.25"/>
    <n v="3.5"/>
    <n v="1.75"/>
  </r>
  <r>
    <x v="2"/>
    <x v="3"/>
    <n v="5"/>
    <n v="4"/>
    <n v="3.75"/>
    <n v="3.25"/>
    <n v="4"/>
    <n v="2"/>
    <n v="3.75"/>
    <n v="3.75"/>
    <n v="3.75"/>
    <n v="2.25"/>
    <n v="3"/>
    <n v="3.5"/>
    <n v="1.75"/>
    <n v="1.25"/>
    <n v="3.25"/>
    <n v="2.25"/>
    <n v="4"/>
    <n v="2"/>
    <n v="3.5"/>
    <n v="1.5"/>
  </r>
  <r>
    <x v="3"/>
    <x v="0"/>
    <n v="3.7777777777777777"/>
    <n v="3.2222222222222223"/>
    <n v="2.7777777777777777"/>
    <n v="2.6666666666666665"/>
    <n v="4.666666666666667"/>
    <n v="2.4444444444444446"/>
    <n v="3.5555555555555554"/>
    <n v="3.6666666666666665"/>
    <n v="3.4444444444444446"/>
    <n v="2.2222222222222223"/>
    <n v="3.1111111111111112"/>
    <n v="1.6666666666666667"/>
    <n v="1.5555555555555556"/>
    <n v="1.3333333333333333"/>
    <n v="2.7777777777777777"/>
    <n v="2.6666666666666665"/>
    <n v="3.2222222222222223"/>
    <n v="2.4444444444444446"/>
    <n v="2.8888888888888888"/>
    <n v="1.4444444444444444"/>
  </r>
  <r>
    <x v="3"/>
    <x v="1"/>
    <n v="4.25"/>
    <n v="3.25"/>
    <n v="2.75"/>
    <n v="2.75"/>
    <n v="4.25"/>
    <n v="2.5"/>
    <n v="3.75"/>
    <n v="3.75"/>
    <n v="3.5"/>
    <n v="1.75"/>
    <n v="3"/>
    <n v="1.75"/>
    <n v="1.5"/>
    <n v="1.25"/>
    <n v="2.75"/>
    <n v="3.25"/>
    <n v="4.25"/>
    <n v="2.75"/>
    <n v="3.5"/>
    <n v="1.5"/>
  </r>
  <r>
    <x v="3"/>
    <x v="2"/>
    <n v="4"/>
    <n v="3"/>
    <n v="2.75"/>
    <n v="2.75"/>
    <n v="4.5"/>
    <n v="2.5"/>
    <n v="3.75"/>
    <n v="3.75"/>
    <n v="3.25"/>
    <n v="2"/>
    <n v="3"/>
    <n v="1.75"/>
    <n v="1.75"/>
    <n v="1.5"/>
    <n v="3"/>
    <n v="3.25"/>
    <n v="4"/>
    <n v="2.75"/>
    <n v="3.5"/>
    <n v="1.75"/>
  </r>
  <r>
    <x v="3"/>
    <x v="3"/>
    <n v="4.25"/>
    <n v="3.25"/>
    <n v="2.75"/>
    <n v="2.75"/>
    <n v="4.25"/>
    <n v="2.5"/>
    <n v="3.75"/>
    <n v="3.75"/>
    <n v="3.5"/>
    <n v="1.5"/>
    <n v="2.75"/>
    <n v="1.5"/>
    <n v="1.5"/>
    <n v="1.25"/>
    <n v="2.75"/>
    <n v="3.25"/>
    <n v="4.25"/>
    <n v="2.75"/>
    <n v="3.5"/>
    <n v="1.5"/>
  </r>
  <r>
    <x v="4"/>
    <x v="0"/>
    <n v="3.3333333333333335"/>
    <n v="3.2222222222222223"/>
    <n v="2.1111111111111112"/>
    <n v="1.4444444444444444"/>
    <n v="3.8888888888888888"/>
    <n v="2.3333333333333335"/>
    <n v="3.5555555555555554"/>
    <n v="3.6666666666666665"/>
    <n v="3.6666666666666665"/>
    <n v="1.5555555555555556"/>
    <n v="2"/>
    <n v="1.1111111111111112"/>
    <n v="3"/>
    <n v="2.7777777777777777"/>
    <n v="2.2222222222222223"/>
    <n v="3.3333333333333335"/>
    <n v="2.6666666666666665"/>
    <n v="2.4444444444444446"/>
    <n v="2.4444444444444446"/>
    <n v="2.6666666666666665"/>
  </r>
  <r>
    <x v="4"/>
    <x v="1"/>
    <n v="3.75"/>
    <n v="3.25"/>
    <n v="2"/>
    <n v="1.75"/>
    <n v="4"/>
    <n v="2.5"/>
    <n v="3.75"/>
    <n v="3.75"/>
    <n v="3.75"/>
    <n v="1.75"/>
    <n v="2"/>
    <n v="1.25"/>
    <n v="2.5"/>
    <n v="2.5"/>
    <n v="2.25"/>
    <n v="4.25"/>
    <n v="2.75"/>
    <n v="2.5"/>
    <n v="2.75"/>
    <n v="3"/>
  </r>
  <r>
    <x v="4"/>
    <x v="2"/>
    <n v="3.5"/>
    <n v="3"/>
    <n v="2"/>
    <n v="1.75"/>
    <n v="4"/>
    <n v="2.5"/>
    <n v="3.75"/>
    <n v="3.75"/>
    <n v="3.5"/>
    <n v="1.75"/>
    <n v="2"/>
    <n v="1.25"/>
    <n v="3.25"/>
    <n v="2.5"/>
    <n v="2.25"/>
    <n v="4"/>
    <n v="2.75"/>
    <n v="2.5"/>
    <n v="2.75"/>
    <n v="3"/>
  </r>
  <r>
    <x v="4"/>
    <x v="3"/>
    <n v="3.75"/>
    <n v="3.25"/>
    <n v="2"/>
    <n v="1.75"/>
    <n v="4"/>
    <n v="2.5"/>
    <n v="3.75"/>
    <n v="3.75"/>
    <n v="3.5"/>
    <n v="1.5"/>
    <n v="2"/>
    <n v="1.25"/>
    <n v="2.25"/>
    <n v="2.25"/>
    <n v="2.25"/>
    <n v="4.25"/>
    <n v="2.75"/>
    <n v="2.5"/>
    <n v="2.75"/>
    <n v="2.75"/>
  </r>
  <r>
    <x v="5"/>
    <x v="0"/>
    <n v="3.1111111111111112"/>
    <n v="3.2222222222222223"/>
    <n v="1.4444444444444444"/>
    <n v="1.2222222222222223"/>
    <n v="3.8888888888888888"/>
    <n v="1.6666666666666667"/>
    <n v="3.5555555555555554"/>
    <n v="3.5555555555555554"/>
    <n v="3.6666666666666665"/>
    <n v="1.1111111111111112"/>
    <n v="1.1111111111111112"/>
    <n v="1.1111111111111112"/>
    <n v="3.3333333333333335"/>
    <n v="4.4444444444444446"/>
    <n v="1.7777777777777777"/>
    <n v="3.7777777777777777"/>
    <n v="1.3333333333333333"/>
    <n v="2.4444444444444446"/>
    <n v="1.1111111111111112"/>
    <n v="4.5555555555555554"/>
  </r>
  <r>
    <x v="5"/>
    <x v="1"/>
    <n v="3.5"/>
    <n v="3.25"/>
    <n v="1.5"/>
    <n v="1.5"/>
    <n v="4"/>
    <n v="2"/>
    <n v="3.75"/>
    <n v="3.75"/>
    <n v="4"/>
    <n v="1.75"/>
    <n v="1.5"/>
    <n v="1.75"/>
    <n v="3.5"/>
    <n v="4.75"/>
    <n v="1.75"/>
    <n v="4.75"/>
    <n v="2.25"/>
    <n v="2.75"/>
    <n v="1.5"/>
    <n v="5"/>
  </r>
  <r>
    <x v="5"/>
    <x v="2"/>
    <n v="3.5"/>
    <n v="3"/>
    <n v="1.5"/>
    <n v="1.5"/>
    <n v="4"/>
    <n v="2"/>
    <n v="3.75"/>
    <n v="3.75"/>
    <n v="3.75"/>
    <n v="1.75"/>
    <n v="1.5"/>
    <n v="1.75"/>
    <n v="4"/>
    <n v="4.75"/>
    <n v="1.75"/>
    <n v="4.5"/>
    <n v="2.25"/>
    <n v="2.75"/>
    <n v="1.5"/>
    <n v="5"/>
  </r>
  <r>
    <x v="5"/>
    <x v="3"/>
    <n v="3.75"/>
    <n v="3.25"/>
    <n v="1.5"/>
    <n v="1.5"/>
    <n v="4"/>
    <n v="2"/>
    <n v="3.75"/>
    <n v="3.75"/>
    <n v="3.75"/>
    <n v="1.5"/>
    <n v="1.5"/>
    <n v="1.75"/>
    <n v="3.5"/>
    <n v="4.75"/>
    <n v="1.75"/>
    <n v="4.75"/>
    <n v="2.25"/>
    <n v="2.75"/>
    <n v="1.5"/>
    <n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1" cacheId="0" applyNumberFormats="0" applyBorderFormats="0" applyFontFormats="0" applyPatternFormats="0" applyAlignmentFormats="0" applyWidthHeightFormats="1" dataCaption="Waarden" updatedVersion="4" minRefreshableVersion="3" useAutoFormatting="1" itemPrintTitles="1" createdVersion="4" indent="0" outline="1" outlineData="1" multipleFieldFilters="0">
  <location ref="G7:AA14" firstHeaderRow="0" firstDataRow="1" firstDataCol="1" rowPageCount="1" colPageCount="1"/>
  <pivotFields count="22">
    <pivotField axis="axisRow" showAll="0">
      <items count="7">
        <item x="0"/>
        <item x="1"/>
        <item x="2"/>
        <item x="3"/>
        <item x="4"/>
        <item x="5"/>
        <item t="default"/>
      </items>
    </pivotField>
    <pivotField axis="axisPage" showAll="0">
      <items count="6">
        <item m="1" x="4"/>
        <item x="0"/>
        <item x="1"/>
        <item x="2"/>
        <item x="3"/>
        <item t="default"/>
      </items>
    </pivotField>
    <pivotField dataField="1" numFmtId="164" showAll="0"/>
    <pivotField dataField="1" numFmtId="164" showAll="0"/>
    <pivotField dataField="1" numFmtId="164" showAll="0"/>
    <pivotField dataField="1" numFmtId="164" showAll="0"/>
    <pivotField dataField="1" numFmtId="164" showAll="0"/>
    <pivotField dataField="1" numFmtId="164" showAll="0"/>
    <pivotField dataField="1" numFmtId="164" showAll="0"/>
    <pivotField dataField="1" numFmtId="164" showAll="0"/>
    <pivotField dataField="1" numFmtId="164" showAll="0"/>
    <pivotField dataField="1" numFmtId="164" showAll="0"/>
    <pivotField dataField="1" numFmtId="164" showAll="0"/>
    <pivotField dataField="1" numFmtId="164" showAll="0"/>
    <pivotField dataField="1" numFmtId="164" showAll="0"/>
    <pivotField dataField="1" numFmtId="164" showAll="0"/>
    <pivotField dataField="1" numFmtId="164" showAll="0"/>
    <pivotField dataField="1" numFmtId="164" showAll="0"/>
    <pivotField dataField="1" numFmtId="164" showAll="0"/>
    <pivotField dataField="1" numFmtId="164" showAll="0"/>
    <pivotField dataField="1" numFmtId="164" showAll="0"/>
    <pivotField dataField="1" numFmtId="164" showAll="0"/>
  </pivotFields>
  <rowFields count="1">
    <field x="0"/>
  </rowFields>
  <rowItems count="7">
    <i>
      <x/>
    </i>
    <i>
      <x v="1"/>
    </i>
    <i>
      <x v="2"/>
    </i>
    <i>
      <x v="3"/>
    </i>
    <i>
      <x v="4"/>
    </i>
    <i>
      <x v="5"/>
    </i>
    <i t="grand">
      <x/>
    </i>
  </rowItems>
  <colFields count="1">
    <field x="-2"/>
  </colFields>
  <colItems count="20">
    <i>
      <x/>
    </i>
    <i i="1">
      <x v="1"/>
    </i>
    <i i="2">
      <x v="2"/>
    </i>
    <i i="3">
      <x v="3"/>
    </i>
    <i i="4">
      <x v="4"/>
    </i>
    <i i="5">
      <x v="5"/>
    </i>
    <i i="6">
      <x v="6"/>
    </i>
    <i i="7">
      <x v="7"/>
    </i>
    <i i="8">
      <x v="8"/>
    </i>
    <i i="9">
      <x v="9"/>
    </i>
    <i i="10">
      <x v="10"/>
    </i>
    <i i="11">
      <x v="11"/>
    </i>
    <i i="12">
      <x v="12"/>
    </i>
    <i i="13">
      <x v="13"/>
    </i>
    <i i="14">
      <x v="14"/>
    </i>
    <i i="15">
      <x v="15"/>
    </i>
    <i i="16">
      <x v="16"/>
    </i>
    <i i="17">
      <x v="17"/>
    </i>
    <i i="18">
      <x v="18"/>
    </i>
    <i i="19">
      <x v="19"/>
    </i>
  </colItems>
  <pageFields count="1">
    <pageField fld="1" item="4" hier="-1"/>
  </pageFields>
  <dataFields count="20">
    <dataField name="S &quot;Biodiversity&quot;" fld="2" subtotal="average" baseField="0" baseItem="0"/>
    <dataField name="C1 Aesthetic information" fld="3" subtotal="average" baseField="0" baseItem="2"/>
    <dataField name="R8 Climate regulation: Carbon sequestration and burial" fld="4" subtotal="average" baseField="0" baseItem="2"/>
    <dataField name="R5 Erosion and sedimentation regulation by biological mediation" fld="5" subtotal="average" baseField="0" baseItem="0"/>
    <dataField name="R1 Erosion and sedimentation regulation by water bodies" fld="6" subtotal="average" baseField="0" baseItem="0"/>
    <dataField name="P3 Food: Animals" fld="7" subtotal="average" baseField="0" baseItem="0"/>
    <dataField name="C3 Information for cognitive development" fld="8" subtotal="average" baseField="0" baseItem="0"/>
    <dataField name="C2 Inspiration for culture, art and design" fld="9" subtotal="average" baseField="0" baseItem="0"/>
    <dataField name="R12 Regulation extreme events or disturbance: Flood water storage" fld="11" subtotal="average" baseField="0" baseItem="0"/>
    <dataField name="C4 Opportunities for recreation &amp; tourism" fld="10" subtotal="average" baseField="0" baseItem="0"/>
    <dataField name="R11 Regulation extreme events or disturbance: Water current reduction" fld="12" subtotal="average" baseField="0" baseItem="0"/>
    <dataField name="R10 Regulation extreme events or disturbance: Wave reduction" fld="13" subtotal="average" baseField="0" baseItem="0"/>
    <dataField name="P1 Water for industrial use" fld="14" subtotal="average" baseField="0" baseItem="0"/>
    <dataField name="P2 Water for navigation" fld="15" subtotal="average" baseField="0" baseItem="0"/>
    <dataField name="R2 Water quality regulation: reduction of excess loads coming from the catchment" fld="16" subtotal="average" baseField="0" baseItem="0"/>
    <dataField name="R3 Water quality regulation: transport of polutants and excess nutriënts" fld="17" subtotal="average" baseField="0" baseItem="0"/>
    <dataField name="R9 Water quantity regulation: dissipation of tidal and river energy" fld="18" subtotal="average" baseField="0" baseItem="0"/>
    <dataField name="R4 Water quantity regulation: drainage of river water" fld="19" subtotal="average" baseField="0" baseItem="0"/>
    <dataField name="R7 Water quantity regulation: landscape maintenance" fld="20" subtotal="average" baseField="0" baseItem="0"/>
    <dataField name="R6 Water quantity regulation: transportation" fld="21" subtotal="average" baseField="0" baseItem="0"/>
  </dataFields>
  <formats count="5">
    <format dxfId="6">
      <pivotArea collapsedLevelsAreSubtotals="1" fieldPosition="0">
        <references count="1">
          <reference field="0" count="0"/>
        </references>
      </pivotArea>
    </format>
    <format dxfId="5">
      <pivotArea field="1" type="button" dataOnly="0" labelOnly="1" outline="0" axis="axisPage" fieldPosition="0"/>
    </format>
    <format dxfId="4">
      <pivotArea dataOnly="0" labelOnly="1" outline="0" fieldPosition="0">
        <references count="1">
          <reference field="1" count="1">
            <x v="4"/>
          </reference>
        </references>
      </pivotArea>
    </format>
    <format dxfId="3">
      <pivotArea field="1" type="button" dataOnly="0" labelOnly="1" outline="0" axis="axisPage" fieldPosition="0"/>
    </format>
    <format dxfId="2">
      <pivotArea dataOnly="0" labelOnly="1" outline="0" fieldPosition="0">
        <references count="1">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workbookViewId="0"/>
  </sheetViews>
  <sheetFormatPr defaultRowHeight="15" x14ac:dyDescent="0.25"/>
  <cols>
    <col min="1" max="1" width="7.28515625" customWidth="1"/>
  </cols>
  <sheetData>
    <row r="1" spans="1:7" x14ac:dyDescent="0.25">
      <c r="A1" s="106" t="s">
        <v>0</v>
      </c>
    </row>
    <row r="2" spans="1:7" ht="15.75" thickBot="1" x14ac:dyDescent="0.3"/>
    <row r="3" spans="1:7" s="93" customFormat="1" ht="16.5" thickTop="1" thickBot="1" x14ac:dyDescent="0.3">
      <c r="B3" s="107" t="s">
        <v>149</v>
      </c>
      <c r="C3" s="108"/>
      <c r="D3" s="108"/>
      <c r="E3" s="108"/>
      <c r="F3" s="109"/>
      <c r="G3" t="s">
        <v>150</v>
      </c>
    </row>
    <row r="4" spans="1:7" s="93" customFormat="1" ht="15.75" thickTop="1" x14ac:dyDescent="0.25"/>
    <row r="5" spans="1:7" x14ac:dyDescent="0.25">
      <c r="A5" s="73" t="s">
        <v>42</v>
      </c>
      <c r="B5" s="73"/>
    </row>
    <row r="6" spans="1:7" s="93" customFormat="1" x14ac:dyDescent="0.25">
      <c r="B6" s="71" t="s">
        <v>161</v>
      </c>
    </row>
    <row r="7" spans="1:7" s="93" customFormat="1" x14ac:dyDescent="0.25"/>
    <row r="8" spans="1:7" x14ac:dyDescent="0.25">
      <c r="A8" s="73" t="s">
        <v>45</v>
      </c>
      <c r="B8" s="73"/>
    </row>
    <row r="9" spans="1:7" s="93" customFormat="1" x14ac:dyDescent="0.25">
      <c r="B9" s="71" t="s">
        <v>151</v>
      </c>
    </row>
    <row r="10" spans="1:7" s="93" customFormat="1" x14ac:dyDescent="0.25">
      <c r="B10" s="114" t="s">
        <v>176</v>
      </c>
    </row>
    <row r="11" spans="1:7" s="93" customFormat="1" x14ac:dyDescent="0.25"/>
    <row r="12" spans="1:7" x14ac:dyDescent="0.25">
      <c r="A12" s="73" t="s">
        <v>165</v>
      </c>
      <c r="B12" s="73"/>
    </row>
    <row r="13" spans="1:7" s="93" customFormat="1" x14ac:dyDescent="0.25">
      <c r="A13" s="73"/>
      <c r="B13" s="71" t="s">
        <v>162</v>
      </c>
    </row>
    <row r="14" spans="1:7" s="93" customFormat="1" x14ac:dyDescent="0.25">
      <c r="A14" s="73"/>
      <c r="B14" s="114" t="s">
        <v>169</v>
      </c>
    </row>
    <row r="15" spans="1:7" s="93" customFormat="1" x14ac:dyDescent="0.25">
      <c r="A15" s="73"/>
      <c r="B15" s="73"/>
    </row>
    <row r="16" spans="1:7" x14ac:dyDescent="0.25">
      <c r="A16" s="73" t="s">
        <v>166</v>
      </c>
      <c r="B16" s="73"/>
    </row>
    <row r="17" spans="1:2" x14ac:dyDescent="0.25">
      <c r="B17" s="114" t="s">
        <v>170</v>
      </c>
    </row>
    <row r="19" spans="1:2" x14ac:dyDescent="0.25">
      <c r="A19" s="73" t="s">
        <v>167</v>
      </c>
      <c r="B19" s="73"/>
    </row>
    <row r="20" spans="1:2" x14ac:dyDescent="0.25">
      <c r="B20" s="114" t="s">
        <v>171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sqref="A1:E1"/>
    </sheetView>
  </sheetViews>
  <sheetFormatPr defaultRowHeight="15" x14ac:dyDescent="0.25"/>
  <cols>
    <col min="1" max="1" width="3.7109375" bestFit="1" customWidth="1"/>
    <col min="2" max="2" width="56.5703125" bestFit="1" customWidth="1"/>
    <col min="3" max="3" width="12.28515625" customWidth="1"/>
  </cols>
  <sheetData>
    <row r="1" spans="1:14" x14ac:dyDescent="0.25">
      <c r="A1" s="141" t="s">
        <v>42</v>
      </c>
      <c r="B1" s="141"/>
      <c r="C1" s="141"/>
      <c r="D1" s="141"/>
      <c r="E1" s="141"/>
    </row>
    <row r="2" spans="1:14" ht="89.25" customHeight="1" x14ac:dyDescent="0.25">
      <c r="A2" s="142" t="s">
        <v>44</v>
      </c>
      <c r="B2" s="142"/>
      <c r="C2" s="142"/>
      <c r="D2" s="142"/>
      <c r="E2" s="142"/>
    </row>
    <row r="3" spans="1:14" ht="54" customHeight="1" thickBot="1" x14ac:dyDescent="0.3">
      <c r="A3" s="143" t="s">
        <v>153</v>
      </c>
      <c r="B3" s="143"/>
      <c r="C3" s="143"/>
      <c r="D3" s="9"/>
      <c r="E3" s="9"/>
      <c r="F3" s="10"/>
    </row>
    <row r="4" spans="1:14" ht="24" thickTop="1" thickBot="1" x14ac:dyDescent="0.3">
      <c r="A4" s="139" t="s">
        <v>1</v>
      </c>
      <c r="B4" s="140"/>
      <c r="C4" s="2" t="s">
        <v>43</v>
      </c>
      <c r="E4" s="107" t="s">
        <v>168</v>
      </c>
      <c r="F4" s="108"/>
      <c r="G4" s="108"/>
      <c r="H4" s="108"/>
      <c r="I4" s="108"/>
      <c r="J4" s="108"/>
      <c r="K4" s="108"/>
      <c r="L4" s="109"/>
      <c r="M4" s="109"/>
      <c r="N4" s="109"/>
    </row>
    <row r="5" spans="1:14" ht="15.75" thickBot="1" x14ac:dyDescent="0.3">
      <c r="A5" s="3" t="s">
        <v>2</v>
      </c>
      <c r="B5" s="4" t="s">
        <v>3</v>
      </c>
      <c r="C5" s="112">
        <v>1</v>
      </c>
    </row>
    <row r="6" spans="1:14" ht="15.75" thickBot="1" x14ac:dyDescent="0.3">
      <c r="A6" s="3" t="s">
        <v>4</v>
      </c>
      <c r="B6" s="4" t="s">
        <v>5</v>
      </c>
      <c r="C6" s="112">
        <v>0</v>
      </c>
    </row>
    <row r="7" spans="1:14" ht="15.75" thickBot="1" x14ac:dyDescent="0.3">
      <c r="A7" s="3" t="s">
        <v>6</v>
      </c>
      <c r="B7" s="4" t="s">
        <v>7</v>
      </c>
      <c r="C7" s="112">
        <v>0</v>
      </c>
      <c r="E7" s="7"/>
    </row>
    <row r="8" spans="1:14" ht="15.75" thickBot="1" x14ac:dyDescent="0.3">
      <c r="A8" s="3" t="s">
        <v>8</v>
      </c>
      <c r="B8" s="4" t="s">
        <v>9</v>
      </c>
      <c r="C8" s="112">
        <v>0</v>
      </c>
      <c r="E8" s="1"/>
    </row>
    <row r="9" spans="1:14" ht="15.75" thickBot="1" x14ac:dyDescent="0.3">
      <c r="A9" s="3" t="s">
        <v>10</v>
      </c>
      <c r="B9" s="4" t="s">
        <v>11</v>
      </c>
      <c r="C9" s="112">
        <v>0</v>
      </c>
    </row>
    <row r="10" spans="1:14" ht="15.75" thickBot="1" x14ac:dyDescent="0.3">
      <c r="A10" s="3" t="s">
        <v>12</v>
      </c>
      <c r="B10" s="4" t="s">
        <v>13</v>
      </c>
      <c r="C10" s="112">
        <v>0</v>
      </c>
    </row>
    <row r="11" spans="1:14" ht="15.75" thickBot="1" x14ac:dyDescent="0.3">
      <c r="A11" s="3" t="s">
        <v>14</v>
      </c>
      <c r="B11" s="4" t="s">
        <v>15</v>
      </c>
      <c r="C11" s="112">
        <v>0</v>
      </c>
    </row>
    <row r="12" spans="1:14" ht="15.75" thickBot="1" x14ac:dyDescent="0.3">
      <c r="A12" s="3" t="s">
        <v>16</v>
      </c>
      <c r="B12" s="4" t="s">
        <v>17</v>
      </c>
      <c r="C12" s="112">
        <v>0</v>
      </c>
    </row>
    <row r="13" spans="1:14" ht="15.75" thickBot="1" x14ac:dyDescent="0.3">
      <c r="A13" s="3" t="s">
        <v>18</v>
      </c>
      <c r="B13" s="4" t="s">
        <v>19</v>
      </c>
      <c r="C13" s="112">
        <v>0</v>
      </c>
      <c r="F13" s="7"/>
    </row>
    <row r="14" spans="1:14" ht="15.75" thickBot="1" x14ac:dyDescent="0.3">
      <c r="A14" s="3" t="s">
        <v>20</v>
      </c>
      <c r="B14" s="4" t="s">
        <v>21</v>
      </c>
      <c r="C14" s="112">
        <v>0</v>
      </c>
    </row>
    <row r="15" spans="1:14" ht="15.75" thickBot="1" x14ac:dyDescent="0.3">
      <c r="A15" s="3" t="s">
        <v>22</v>
      </c>
      <c r="B15" s="4" t="s">
        <v>23</v>
      </c>
      <c r="C15" s="112">
        <v>0</v>
      </c>
    </row>
    <row r="16" spans="1:14" ht="15.75" thickBot="1" x14ac:dyDescent="0.3">
      <c r="A16" s="3" t="s">
        <v>24</v>
      </c>
      <c r="B16" s="4" t="s">
        <v>25</v>
      </c>
      <c r="C16" s="112">
        <v>0</v>
      </c>
    </row>
    <row r="17" spans="1:3" ht="15.75" thickBot="1" x14ac:dyDescent="0.3">
      <c r="A17" s="3" t="s">
        <v>26</v>
      </c>
      <c r="B17" s="4" t="s">
        <v>27</v>
      </c>
      <c r="C17" s="112">
        <v>0</v>
      </c>
    </row>
    <row r="18" spans="1:3" ht="15.75" thickBot="1" x14ac:dyDescent="0.3">
      <c r="A18" s="3" t="s">
        <v>28</v>
      </c>
      <c r="B18" s="4" t="s">
        <v>29</v>
      </c>
      <c r="C18" s="112">
        <v>0</v>
      </c>
    </row>
    <row r="19" spans="1:3" ht="15.75" thickBot="1" x14ac:dyDescent="0.3">
      <c r="A19" s="3" t="s">
        <v>30</v>
      </c>
      <c r="B19" s="4" t="s">
        <v>31</v>
      </c>
      <c r="C19" s="112">
        <v>0</v>
      </c>
    </row>
    <row r="20" spans="1:3" ht="15.75" thickBot="1" x14ac:dyDescent="0.3">
      <c r="A20" s="3" t="s">
        <v>32</v>
      </c>
      <c r="B20" s="4" t="s">
        <v>33</v>
      </c>
      <c r="C20" s="112">
        <v>0</v>
      </c>
    </row>
    <row r="21" spans="1:3" ht="15.75" thickBot="1" x14ac:dyDescent="0.3">
      <c r="A21" s="3" t="s">
        <v>34</v>
      </c>
      <c r="B21" s="4" t="s">
        <v>35</v>
      </c>
      <c r="C21" s="112">
        <v>0</v>
      </c>
    </row>
    <row r="22" spans="1:3" ht="15.75" thickBot="1" x14ac:dyDescent="0.3">
      <c r="A22" s="3" t="s">
        <v>36</v>
      </c>
      <c r="B22" s="4" t="s">
        <v>37</v>
      </c>
      <c r="C22" s="112">
        <v>0</v>
      </c>
    </row>
    <row r="23" spans="1:3" ht="15.75" thickBot="1" x14ac:dyDescent="0.3">
      <c r="A23" s="3" t="s">
        <v>38</v>
      </c>
      <c r="B23" s="4" t="s">
        <v>39</v>
      </c>
      <c r="C23" s="112">
        <v>0</v>
      </c>
    </row>
    <row r="24" spans="1:3" ht="15.75" thickBot="1" x14ac:dyDescent="0.3">
      <c r="A24" s="5" t="s">
        <v>40</v>
      </c>
      <c r="B24" s="6" t="s">
        <v>41</v>
      </c>
      <c r="C24" s="113">
        <v>0</v>
      </c>
    </row>
    <row r="25" spans="1:3" ht="15.75" thickTop="1" x14ac:dyDescent="0.25"/>
  </sheetData>
  <mergeCells count="4">
    <mergeCell ref="A4:B4"/>
    <mergeCell ref="A1:E1"/>
    <mergeCell ref="A2:E2"/>
    <mergeCell ref="A3:C3"/>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sqref="A1:K1"/>
    </sheetView>
  </sheetViews>
  <sheetFormatPr defaultRowHeight="15" x14ac:dyDescent="0.25"/>
  <cols>
    <col min="1" max="1" width="25.140625" customWidth="1"/>
    <col min="2" max="2" width="38.42578125" customWidth="1"/>
    <col min="3" max="4" width="11" customWidth="1"/>
    <col min="5" max="5" width="10.7109375" customWidth="1"/>
    <col min="6" max="6" width="11.140625" customWidth="1"/>
    <col min="7" max="7" width="5" customWidth="1"/>
    <col min="8" max="8" width="5.140625" customWidth="1"/>
    <col min="9" max="9" width="31" customWidth="1"/>
    <col min="10" max="11" width="16.28515625" customWidth="1"/>
  </cols>
  <sheetData>
    <row r="1" spans="1:12" x14ac:dyDescent="0.25">
      <c r="A1" s="146" t="s">
        <v>45</v>
      </c>
      <c r="B1" s="146"/>
      <c r="C1" s="146"/>
      <c r="D1" s="146"/>
      <c r="E1" s="146"/>
      <c r="F1" s="146"/>
      <c r="G1" s="146"/>
      <c r="H1" s="146"/>
      <c r="I1" s="146"/>
      <c r="J1" s="146"/>
      <c r="K1" s="146"/>
    </row>
    <row r="2" spans="1:12" ht="62.25" customHeight="1" x14ac:dyDescent="0.25">
      <c r="A2" s="145" t="s">
        <v>46</v>
      </c>
      <c r="B2" s="145"/>
      <c r="C2" s="145"/>
      <c r="D2" s="145"/>
      <c r="E2" s="145"/>
      <c r="F2" s="145"/>
      <c r="G2" s="145"/>
      <c r="H2" s="145"/>
      <c r="I2" s="145"/>
      <c r="J2" s="145"/>
      <c r="K2" s="145"/>
    </row>
    <row r="3" spans="1:12" ht="42" customHeight="1" x14ac:dyDescent="0.25">
      <c r="A3" s="147" t="s">
        <v>152</v>
      </c>
      <c r="B3" s="147"/>
      <c r="C3" s="147"/>
      <c r="D3" s="147"/>
      <c r="E3" s="147"/>
      <c r="F3" s="147"/>
      <c r="G3" s="17"/>
      <c r="H3" s="17"/>
      <c r="I3" s="17"/>
      <c r="J3" s="17"/>
      <c r="K3" s="17"/>
    </row>
    <row r="5" spans="1:12" x14ac:dyDescent="0.25">
      <c r="C5" s="150" t="s">
        <v>73</v>
      </c>
      <c r="D5" s="150"/>
      <c r="E5" s="151" t="s">
        <v>74</v>
      </c>
      <c r="F5" s="152"/>
      <c r="J5" s="153" t="s">
        <v>71</v>
      </c>
      <c r="K5" s="153" t="s">
        <v>72</v>
      </c>
    </row>
    <row r="6" spans="1:12" ht="15" customHeight="1" x14ac:dyDescent="0.25">
      <c r="C6" s="12" t="s">
        <v>47</v>
      </c>
      <c r="D6" s="12" t="s">
        <v>67</v>
      </c>
      <c r="E6" s="12" t="s">
        <v>47</v>
      </c>
      <c r="F6" s="12" t="s">
        <v>68</v>
      </c>
      <c r="I6" s="16"/>
      <c r="J6" s="153"/>
      <c r="K6" s="153"/>
    </row>
    <row r="7" spans="1:12" x14ac:dyDescent="0.25">
      <c r="A7" s="203" t="s">
        <v>48</v>
      </c>
      <c r="B7" s="14" t="s">
        <v>49</v>
      </c>
      <c r="C7" s="110">
        <v>0</v>
      </c>
      <c r="D7" s="110">
        <v>0</v>
      </c>
      <c r="E7" s="111">
        <v>0</v>
      </c>
      <c r="F7" s="111">
        <v>0</v>
      </c>
      <c r="I7" s="11" t="s">
        <v>48</v>
      </c>
      <c r="J7" s="20">
        <f>(E7-C7)/100</f>
        <v>0</v>
      </c>
      <c r="K7" s="11">
        <f>F7-D7</f>
        <v>0</v>
      </c>
    </row>
    <row r="8" spans="1:12" x14ac:dyDescent="0.25">
      <c r="A8" s="203" t="s">
        <v>50</v>
      </c>
      <c r="B8" s="14" t="s">
        <v>51</v>
      </c>
      <c r="C8" s="110">
        <v>0</v>
      </c>
      <c r="D8" s="110">
        <v>0</v>
      </c>
      <c r="E8" s="111">
        <v>0</v>
      </c>
      <c r="F8" s="111">
        <v>0</v>
      </c>
      <c r="I8" s="11" t="s">
        <v>50</v>
      </c>
      <c r="J8" s="20">
        <f t="shared" ref="J8:J13" si="0">(E8-C8)/100</f>
        <v>0</v>
      </c>
      <c r="K8" s="11">
        <f t="shared" ref="K8:K13" si="1">F8-D8</f>
        <v>0</v>
      </c>
    </row>
    <row r="9" spans="1:12" x14ac:dyDescent="0.25">
      <c r="A9" s="203" t="s">
        <v>52</v>
      </c>
      <c r="B9" s="14" t="s">
        <v>53</v>
      </c>
      <c r="C9" s="110">
        <v>0</v>
      </c>
      <c r="D9" s="110">
        <v>0</v>
      </c>
      <c r="E9" s="111">
        <v>0</v>
      </c>
      <c r="F9" s="111">
        <v>0</v>
      </c>
      <c r="I9" s="11" t="s">
        <v>52</v>
      </c>
      <c r="J9" s="20">
        <f t="shared" si="0"/>
        <v>0</v>
      </c>
      <c r="K9" s="11">
        <f t="shared" si="1"/>
        <v>0</v>
      </c>
    </row>
    <row r="10" spans="1:12" x14ac:dyDescent="0.25">
      <c r="A10" s="203" t="s">
        <v>54</v>
      </c>
      <c r="B10" s="14" t="s">
        <v>55</v>
      </c>
      <c r="C10" s="110">
        <v>0</v>
      </c>
      <c r="D10" s="110">
        <v>0</v>
      </c>
      <c r="E10" s="111">
        <v>100</v>
      </c>
      <c r="F10" s="111">
        <v>4</v>
      </c>
      <c r="I10" s="11" t="s">
        <v>54</v>
      </c>
      <c r="J10" s="20">
        <f t="shared" si="0"/>
        <v>1</v>
      </c>
      <c r="K10" s="11">
        <f t="shared" si="1"/>
        <v>4</v>
      </c>
    </row>
    <row r="11" spans="1:12" x14ac:dyDescent="0.25">
      <c r="A11" s="203" t="s">
        <v>56</v>
      </c>
      <c r="B11" s="14" t="s">
        <v>57</v>
      </c>
      <c r="C11" s="110">
        <v>0</v>
      </c>
      <c r="D11" s="110">
        <v>0</v>
      </c>
      <c r="E11" s="111">
        <v>0</v>
      </c>
      <c r="F11" s="111">
        <v>0</v>
      </c>
      <c r="I11" s="11" t="s">
        <v>56</v>
      </c>
      <c r="J11" s="20">
        <f t="shared" si="0"/>
        <v>0</v>
      </c>
      <c r="K11" s="11">
        <f t="shared" si="1"/>
        <v>0</v>
      </c>
    </row>
    <row r="12" spans="1:12" x14ac:dyDescent="0.25">
      <c r="A12" s="203" t="s">
        <v>58</v>
      </c>
      <c r="B12" s="14" t="s">
        <v>59</v>
      </c>
      <c r="C12" s="110">
        <v>0</v>
      </c>
      <c r="D12" s="110">
        <v>0</v>
      </c>
      <c r="E12" s="111">
        <v>0</v>
      </c>
      <c r="F12" s="111">
        <v>0</v>
      </c>
      <c r="I12" s="11" t="s">
        <v>58</v>
      </c>
      <c r="J12" s="20">
        <f t="shared" si="0"/>
        <v>0</v>
      </c>
      <c r="K12" s="11">
        <f t="shared" si="1"/>
        <v>0</v>
      </c>
    </row>
    <row r="13" spans="1:12" x14ac:dyDescent="0.25">
      <c r="A13" s="203" t="s">
        <v>60</v>
      </c>
      <c r="B13" s="13" t="s">
        <v>61</v>
      </c>
      <c r="C13" s="110">
        <v>100</v>
      </c>
      <c r="D13" s="110">
        <v>3</v>
      </c>
      <c r="E13" s="111">
        <v>0</v>
      </c>
      <c r="F13" s="111">
        <v>0</v>
      </c>
      <c r="I13" s="11" t="s">
        <v>70</v>
      </c>
      <c r="J13" s="20">
        <f t="shared" si="0"/>
        <v>-1</v>
      </c>
      <c r="K13" s="11">
        <f t="shared" si="1"/>
        <v>-3</v>
      </c>
    </row>
    <row r="14" spans="1:12" ht="15.75" thickBot="1" x14ac:dyDescent="0.3">
      <c r="C14" s="15">
        <f>SUM(C7:C13)</f>
        <v>100</v>
      </c>
      <c r="E14" s="15">
        <f>SUM(E7:E13)</f>
        <v>100</v>
      </c>
      <c r="F14" s="8"/>
    </row>
    <row r="15" spans="1:12" ht="39.75" customHeight="1" thickTop="1" thickBot="1" x14ac:dyDescent="0.35">
      <c r="A15" s="148" t="s">
        <v>151</v>
      </c>
      <c r="B15" s="149"/>
      <c r="E15" s="8"/>
      <c r="F15" s="8"/>
      <c r="I15" s="128" t="s">
        <v>172</v>
      </c>
      <c r="J15" s="67"/>
      <c r="K15" s="67"/>
      <c r="L15" s="67"/>
    </row>
    <row r="16" spans="1:12" ht="45.75" customHeight="1" thickTop="1" x14ac:dyDescent="0.25">
      <c r="D16" s="115" t="s">
        <v>69</v>
      </c>
      <c r="E16" s="45"/>
      <c r="I16" s="144" t="s">
        <v>154</v>
      </c>
      <c r="J16" s="144"/>
      <c r="K16" s="144"/>
      <c r="L16" s="67"/>
    </row>
    <row r="17" spans="1:12" x14ac:dyDescent="0.25">
      <c r="D17" s="116" t="s">
        <v>62</v>
      </c>
      <c r="E17" s="58"/>
      <c r="I17" s="67"/>
      <c r="J17" s="67"/>
      <c r="K17" s="67"/>
      <c r="L17" s="67"/>
    </row>
    <row r="18" spans="1:12" x14ac:dyDescent="0.25">
      <c r="D18" s="116" t="s">
        <v>63</v>
      </c>
      <c r="E18" s="58"/>
      <c r="I18" s="67"/>
      <c r="J18" s="67"/>
      <c r="K18" s="67"/>
      <c r="L18" s="67"/>
    </row>
    <row r="19" spans="1:12" x14ac:dyDescent="0.25">
      <c r="A19" s="8"/>
      <c r="D19" s="116" t="s">
        <v>64</v>
      </c>
      <c r="E19" s="58"/>
      <c r="I19" s="67"/>
      <c r="J19" s="67"/>
      <c r="K19" s="67"/>
      <c r="L19" s="67"/>
    </row>
    <row r="20" spans="1:12" x14ac:dyDescent="0.25">
      <c r="A20" s="8"/>
      <c r="D20" s="116" t="s">
        <v>65</v>
      </c>
      <c r="E20" s="58"/>
      <c r="I20" s="67"/>
      <c r="J20" s="67"/>
      <c r="K20" s="67"/>
      <c r="L20" s="67"/>
    </row>
    <row r="21" spans="1:12" ht="15.75" thickBot="1" x14ac:dyDescent="0.3">
      <c r="A21" s="8"/>
      <c r="D21" s="117" t="s">
        <v>66</v>
      </c>
      <c r="E21" s="63"/>
      <c r="I21" s="67"/>
      <c r="J21" s="67"/>
      <c r="K21" s="67"/>
      <c r="L21" s="67"/>
    </row>
    <row r="22" spans="1:12" x14ac:dyDescent="0.25">
      <c r="A22" s="8"/>
      <c r="I22" s="67"/>
      <c r="J22" s="67"/>
      <c r="K22" s="67"/>
      <c r="L22" s="67"/>
    </row>
    <row r="23" spans="1:12" x14ac:dyDescent="0.25">
      <c r="A23" s="8"/>
      <c r="I23" s="67"/>
      <c r="J23" s="67"/>
      <c r="K23" s="67"/>
      <c r="L23" s="67"/>
    </row>
    <row r="24" spans="1:12" x14ac:dyDescent="0.25">
      <c r="A24" s="8"/>
      <c r="I24" s="67"/>
      <c r="J24" s="67"/>
      <c r="K24" s="67"/>
      <c r="L24" s="67"/>
    </row>
    <row r="25" spans="1:12" x14ac:dyDescent="0.25">
      <c r="A25" s="8"/>
      <c r="I25" s="67"/>
      <c r="J25" s="67"/>
      <c r="K25" s="67"/>
      <c r="L25" s="67"/>
    </row>
    <row r="26" spans="1:12" x14ac:dyDescent="0.25">
      <c r="I26" s="67"/>
      <c r="J26" s="67"/>
      <c r="K26" s="67"/>
      <c r="L26" s="67"/>
    </row>
    <row r="27" spans="1:12" x14ac:dyDescent="0.25">
      <c r="I27" s="67"/>
      <c r="J27" s="67"/>
      <c r="K27" s="67"/>
      <c r="L27" s="67"/>
    </row>
    <row r="28" spans="1:12" x14ac:dyDescent="0.25">
      <c r="I28" s="67"/>
      <c r="J28" s="67"/>
      <c r="K28" s="67"/>
      <c r="L28" s="67"/>
    </row>
    <row r="29" spans="1:12" x14ac:dyDescent="0.25">
      <c r="I29" s="67"/>
      <c r="J29" s="67"/>
      <c r="K29" s="67"/>
      <c r="L29" s="67"/>
    </row>
    <row r="30" spans="1:12" x14ac:dyDescent="0.25">
      <c r="I30" s="67"/>
      <c r="J30" s="67"/>
      <c r="K30" s="67"/>
      <c r="L30" s="67"/>
    </row>
    <row r="31" spans="1:12" x14ac:dyDescent="0.25">
      <c r="I31" s="67"/>
      <c r="J31" s="67"/>
      <c r="K31" s="67"/>
      <c r="L31" s="67"/>
    </row>
    <row r="32" spans="1:12" x14ac:dyDescent="0.25">
      <c r="I32" s="67"/>
      <c r="J32" s="67"/>
      <c r="K32" s="67"/>
      <c r="L32" s="67"/>
    </row>
    <row r="33" spans="9:12" x14ac:dyDescent="0.25">
      <c r="I33" s="67"/>
      <c r="J33" s="67"/>
      <c r="K33" s="67"/>
      <c r="L33" s="67"/>
    </row>
  </sheetData>
  <mergeCells count="9">
    <mergeCell ref="I16:K16"/>
    <mergeCell ref="A2:K2"/>
    <mergeCell ref="A1:K1"/>
    <mergeCell ref="A3:F3"/>
    <mergeCell ref="A15:B15"/>
    <mergeCell ref="C5:D5"/>
    <mergeCell ref="E5:F5"/>
    <mergeCell ref="J5:J6"/>
    <mergeCell ref="K5:K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zoomScaleNormal="100" workbookViewId="0">
      <selection sqref="A1:I1"/>
    </sheetView>
  </sheetViews>
  <sheetFormatPr defaultRowHeight="15" x14ac:dyDescent="0.25"/>
  <cols>
    <col min="1" max="1" width="23.7109375" style="18" customWidth="1"/>
    <col min="2" max="2" width="8.7109375" style="18" customWidth="1"/>
    <col min="3" max="3" width="11.28515625" customWidth="1"/>
    <col min="4" max="4" width="11" customWidth="1"/>
    <col min="5" max="5" width="18.5703125" customWidth="1"/>
    <col min="6" max="6" width="9.5703125" customWidth="1"/>
    <col min="7" max="7" width="30.85546875" customWidth="1"/>
    <col min="8" max="8" width="15.140625" customWidth="1"/>
    <col min="9" max="9" width="23.42578125" customWidth="1"/>
    <col min="10" max="10" width="50.7109375" customWidth="1"/>
    <col min="11" max="11" width="59.7109375" customWidth="1"/>
    <col min="12" max="12" width="52.85546875" customWidth="1"/>
    <col min="13" max="13" width="16.28515625" customWidth="1"/>
    <col min="14" max="14" width="39.140625" customWidth="1"/>
    <col min="15" max="15" width="37.140625" customWidth="1"/>
    <col min="16" max="16" width="62" customWidth="1"/>
    <col min="17" max="17" width="38.85546875" customWidth="1"/>
    <col min="18" max="18" width="66" customWidth="1"/>
    <col min="19" max="19" width="58.42578125" customWidth="1"/>
    <col min="20" max="20" width="25" customWidth="1"/>
    <col min="21" max="21" width="22.28515625" customWidth="1"/>
    <col min="22" max="22" width="75.5703125" customWidth="1"/>
    <col min="23" max="23" width="66" customWidth="1"/>
    <col min="24" max="24" width="60.5703125" customWidth="1"/>
    <col min="25" max="25" width="49" customWidth="1"/>
    <col min="26" max="26" width="49.7109375" customWidth="1"/>
    <col min="27" max="27" width="41.28515625" customWidth="1"/>
  </cols>
  <sheetData>
    <row r="1" spans="1:27" s="40" customFormat="1" x14ac:dyDescent="0.25">
      <c r="A1" s="146" t="s">
        <v>75</v>
      </c>
      <c r="B1" s="146"/>
      <c r="C1" s="146"/>
      <c r="D1" s="146"/>
      <c r="E1" s="146"/>
      <c r="F1" s="146"/>
      <c r="G1" s="146"/>
      <c r="H1" s="146"/>
      <c r="I1" s="146"/>
      <c r="J1" s="42"/>
      <c r="K1" s="42"/>
      <c r="L1" s="42"/>
      <c r="M1" s="42"/>
      <c r="N1" s="42"/>
      <c r="O1" s="42"/>
      <c r="P1" s="42"/>
      <c r="Q1" s="42"/>
      <c r="R1" s="42"/>
      <c r="S1" s="42"/>
      <c r="T1" s="42"/>
      <c r="U1" s="42"/>
      <c r="V1" s="42"/>
      <c r="W1" s="42"/>
      <c r="X1" s="42"/>
      <c r="Y1" s="42"/>
      <c r="Z1" s="42"/>
      <c r="AA1" s="42"/>
    </row>
    <row r="2" spans="1:27" s="40" customFormat="1" ht="102.75" customHeight="1" x14ac:dyDescent="0.25">
      <c r="A2" s="157" t="s">
        <v>76</v>
      </c>
      <c r="B2" s="157"/>
      <c r="C2" s="157"/>
      <c r="D2" s="157"/>
      <c r="E2" s="157"/>
      <c r="F2" s="157"/>
      <c r="G2" s="157"/>
      <c r="H2" s="157"/>
      <c r="I2" s="157"/>
      <c r="J2" s="43"/>
      <c r="K2" s="43"/>
      <c r="L2" s="43"/>
      <c r="M2" s="43"/>
      <c r="N2" s="43"/>
      <c r="O2" s="43"/>
      <c r="P2" s="43"/>
      <c r="Q2" s="43"/>
      <c r="R2" s="43"/>
      <c r="S2" s="43"/>
      <c r="T2" s="43"/>
      <c r="U2" s="43"/>
      <c r="V2" s="43"/>
      <c r="W2" s="43"/>
      <c r="X2" s="43"/>
      <c r="Y2" s="43"/>
      <c r="Z2" s="43"/>
      <c r="AA2" s="43"/>
    </row>
    <row r="3" spans="1:27" s="74" customFormat="1" x14ac:dyDescent="0.25">
      <c r="A3" s="36"/>
      <c r="B3" s="36"/>
      <c r="C3" s="36"/>
      <c r="D3" s="36"/>
      <c r="E3" s="36"/>
      <c r="F3" s="36"/>
      <c r="G3" s="36"/>
      <c r="H3" s="36"/>
      <c r="I3" s="36"/>
      <c r="J3" s="43"/>
      <c r="K3" s="43"/>
      <c r="L3" s="43"/>
      <c r="M3" s="43"/>
      <c r="N3" s="43"/>
      <c r="O3" s="43"/>
      <c r="P3" s="43"/>
      <c r="Q3" s="43"/>
      <c r="R3" s="43"/>
      <c r="S3" s="43"/>
      <c r="T3" s="43"/>
      <c r="U3" s="43"/>
      <c r="V3" s="43"/>
      <c r="W3" s="43"/>
      <c r="X3" s="43"/>
      <c r="Y3" s="43"/>
      <c r="Z3" s="43"/>
      <c r="AA3" s="43"/>
    </row>
    <row r="4" spans="1:27" s="74" customFormat="1" ht="15" customHeight="1" x14ac:dyDescent="0.25">
      <c r="A4" s="36"/>
      <c r="B4" s="36"/>
      <c r="C4" s="36"/>
      <c r="D4" s="36"/>
      <c r="F4" s="42" t="s">
        <v>177</v>
      </c>
      <c r="G4" s="42"/>
      <c r="H4" s="36"/>
      <c r="I4" s="36"/>
      <c r="J4" s="43"/>
      <c r="K4" s="43"/>
      <c r="L4" s="43"/>
      <c r="M4" s="43"/>
      <c r="N4" s="43"/>
      <c r="O4" s="43"/>
      <c r="P4" s="43"/>
      <c r="Q4" s="43"/>
      <c r="R4" s="43"/>
      <c r="S4" s="43"/>
      <c r="T4" s="43"/>
      <c r="U4" s="43"/>
      <c r="V4" s="43"/>
      <c r="W4" s="43"/>
      <c r="X4" s="43"/>
      <c r="Y4" s="43"/>
      <c r="Z4" s="43"/>
      <c r="AA4" s="43"/>
    </row>
    <row r="5" spans="1:27" s="72" customFormat="1" ht="47.25" customHeight="1" x14ac:dyDescent="0.25">
      <c r="G5" s="72" t="s">
        <v>83</v>
      </c>
      <c r="H5" s="72" t="s">
        <v>86</v>
      </c>
      <c r="I5" s="119"/>
      <c r="J5" s="120" t="s">
        <v>155</v>
      </c>
      <c r="K5" s="78"/>
      <c r="L5" s="78"/>
      <c r="M5" s="118"/>
      <c r="N5" s="118"/>
      <c r="O5" s="118"/>
      <c r="P5" s="118"/>
      <c r="Q5" s="118"/>
      <c r="R5" s="118"/>
      <c r="S5" s="118"/>
      <c r="T5" s="118"/>
      <c r="U5" s="118"/>
      <c r="V5" s="118"/>
      <c r="W5" s="118"/>
      <c r="X5" s="118"/>
      <c r="Y5" s="118"/>
      <c r="Z5" s="118"/>
      <c r="AA5" s="118"/>
    </row>
    <row r="6" spans="1:27" s="35" customFormat="1" x14ac:dyDescent="0.25">
      <c r="C6" s="36"/>
      <c r="D6" s="36"/>
      <c r="E6" s="36"/>
      <c r="F6" s="36"/>
      <c r="G6" s="36"/>
      <c r="H6" s="36"/>
      <c r="I6" s="36"/>
      <c r="J6" s="36"/>
      <c r="K6" s="36"/>
      <c r="L6" s="36"/>
      <c r="M6" s="36"/>
      <c r="N6" s="36"/>
      <c r="O6" s="36"/>
      <c r="P6" s="36"/>
      <c r="Q6" s="36"/>
      <c r="R6" s="36"/>
      <c r="S6" s="36"/>
      <c r="T6" s="36"/>
      <c r="U6" s="36"/>
      <c r="V6" s="36"/>
      <c r="W6" s="36"/>
      <c r="X6" s="36"/>
      <c r="Y6" s="36"/>
      <c r="Z6" s="36"/>
      <c r="AA6" s="36"/>
    </row>
    <row r="7" spans="1:27" x14ac:dyDescent="0.25">
      <c r="G7" s="68" t="s">
        <v>77</v>
      </c>
      <c r="H7" s="93" t="s">
        <v>88</v>
      </c>
      <c r="I7" s="93" t="s">
        <v>89</v>
      </c>
      <c r="J7" s="93" t="s">
        <v>90</v>
      </c>
      <c r="K7" s="93" t="s">
        <v>91</v>
      </c>
      <c r="L7" s="93" t="s">
        <v>92</v>
      </c>
      <c r="M7" s="93" t="s">
        <v>93</v>
      </c>
      <c r="N7" s="93" t="s">
        <v>94</v>
      </c>
      <c r="O7" s="93" t="s">
        <v>95</v>
      </c>
      <c r="P7" s="93" t="s">
        <v>96</v>
      </c>
      <c r="Q7" s="93" t="s">
        <v>97</v>
      </c>
      <c r="R7" s="93" t="s">
        <v>98</v>
      </c>
      <c r="S7" s="93" t="s">
        <v>99</v>
      </c>
      <c r="T7" s="93" t="s">
        <v>100</v>
      </c>
      <c r="U7" s="93" t="s">
        <v>101</v>
      </c>
      <c r="V7" s="93" t="s">
        <v>102</v>
      </c>
      <c r="W7" s="93" t="s">
        <v>103</v>
      </c>
      <c r="X7" s="93" t="s">
        <v>104</v>
      </c>
      <c r="Y7" s="93" t="s">
        <v>105</v>
      </c>
      <c r="Z7" s="93" t="s">
        <v>106</v>
      </c>
      <c r="AA7" s="93" t="s">
        <v>107</v>
      </c>
    </row>
    <row r="8" spans="1:27" x14ac:dyDescent="0.25">
      <c r="C8" s="21"/>
      <c r="D8" s="22"/>
      <c r="E8" s="22"/>
      <c r="F8" s="22"/>
      <c r="G8" s="69" t="s">
        <v>48</v>
      </c>
      <c r="H8" s="75">
        <v>5</v>
      </c>
      <c r="I8" s="75">
        <v>3.75</v>
      </c>
      <c r="J8" s="75">
        <v>4.25</v>
      </c>
      <c r="K8" s="75">
        <v>4.25</v>
      </c>
      <c r="L8" s="75">
        <v>4</v>
      </c>
      <c r="M8" s="75">
        <v>2.25</v>
      </c>
      <c r="N8" s="75">
        <v>3.75</v>
      </c>
      <c r="O8" s="75">
        <v>3.5</v>
      </c>
      <c r="P8" s="75">
        <v>2.5</v>
      </c>
      <c r="Q8" s="75">
        <v>4</v>
      </c>
      <c r="R8" s="75">
        <v>2.5</v>
      </c>
      <c r="S8" s="75">
        <v>3</v>
      </c>
      <c r="T8" s="75">
        <v>1.5</v>
      </c>
      <c r="U8" s="75">
        <v>1.25</v>
      </c>
      <c r="V8" s="75">
        <v>4.25</v>
      </c>
      <c r="W8" s="75">
        <v>2.75</v>
      </c>
      <c r="X8" s="75">
        <v>2.5</v>
      </c>
      <c r="Y8" s="75">
        <v>1.5</v>
      </c>
      <c r="Z8" s="75">
        <v>4</v>
      </c>
      <c r="AA8" s="75">
        <v>1.5</v>
      </c>
    </row>
    <row r="9" spans="1:27" x14ac:dyDescent="0.25">
      <c r="C9" s="23"/>
      <c r="D9" s="24"/>
      <c r="E9" s="24"/>
      <c r="F9" s="24"/>
      <c r="G9" s="69" t="s">
        <v>50</v>
      </c>
      <c r="H9" s="75">
        <v>3.5</v>
      </c>
      <c r="I9" s="75">
        <v>3.25</v>
      </c>
      <c r="J9" s="75">
        <v>2.25</v>
      </c>
      <c r="K9" s="75">
        <v>2</v>
      </c>
      <c r="L9" s="75">
        <v>2.25</v>
      </c>
      <c r="M9" s="75">
        <v>1.75</v>
      </c>
      <c r="N9" s="75">
        <v>3.75</v>
      </c>
      <c r="O9" s="75">
        <v>3</v>
      </c>
      <c r="P9" s="75">
        <v>1.5</v>
      </c>
      <c r="Q9" s="75">
        <v>2.5</v>
      </c>
      <c r="R9" s="75">
        <v>1.75</v>
      </c>
      <c r="S9" s="75">
        <v>3.25</v>
      </c>
      <c r="T9" s="75">
        <v>1.5</v>
      </c>
      <c r="U9" s="75">
        <v>1.25</v>
      </c>
      <c r="V9" s="75">
        <v>2.25</v>
      </c>
      <c r="W9" s="75">
        <v>2</v>
      </c>
      <c r="X9" s="75">
        <v>2.25</v>
      </c>
      <c r="Y9" s="75">
        <v>1.25</v>
      </c>
      <c r="Z9" s="75">
        <v>1.5</v>
      </c>
      <c r="AA9" s="75">
        <v>1.5</v>
      </c>
    </row>
    <row r="10" spans="1:27" x14ac:dyDescent="0.25">
      <c r="C10" s="23"/>
      <c r="D10" s="24"/>
      <c r="E10" s="24"/>
      <c r="F10" s="24"/>
      <c r="G10" s="69" t="s">
        <v>52</v>
      </c>
      <c r="H10" s="75">
        <v>5</v>
      </c>
      <c r="I10" s="75">
        <v>4</v>
      </c>
      <c r="J10" s="75">
        <v>3.75</v>
      </c>
      <c r="K10" s="75">
        <v>3.25</v>
      </c>
      <c r="L10" s="75">
        <v>4</v>
      </c>
      <c r="M10" s="75">
        <v>2</v>
      </c>
      <c r="N10" s="75">
        <v>3.75</v>
      </c>
      <c r="O10" s="75">
        <v>3.75</v>
      </c>
      <c r="P10" s="75">
        <v>2.25</v>
      </c>
      <c r="Q10" s="75">
        <v>3.75</v>
      </c>
      <c r="R10" s="75">
        <v>3</v>
      </c>
      <c r="S10" s="75">
        <v>3.5</v>
      </c>
      <c r="T10" s="75">
        <v>1.75</v>
      </c>
      <c r="U10" s="75">
        <v>1.25</v>
      </c>
      <c r="V10" s="75">
        <v>3.25</v>
      </c>
      <c r="W10" s="75">
        <v>2.25</v>
      </c>
      <c r="X10" s="75">
        <v>4</v>
      </c>
      <c r="Y10" s="75">
        <v>2</v>
      </c>
      <c r="Z10" s="75">
        <v>3.5</v>
      </c>
      <c r="AA10" s="75">
        <v>1.5</v>
      </c>
    </row>
    <row r="11" spans="1:27" x14ac:dyDescent="0.25">
      <c r="C11" s="23"/>
      <c r="D11" s="24"/>
      <c r="E11" s="24"/>
      <c r="F11" s="24"/>
      <c r="G11" s="69" t="s">
        <v>54</v>
      </c>
      <c r="H11" s="75">
        <v>4.25</v>
      </c>
      <c r="I11" s="75">
        <v>3.25</v>
      </c>
      <c r="J11" s="75">
        <v>2.75</v>
      </c>
      <c r="K11" s="75">
        <v>2.75</v>
      </c>
      <c r="L11" s="75">
        <v>4.25</v>
      </c>
      <c r="M11" s="75">
        <v>2.5</v>
      </c>
      <c r="N11" s="75">
        <v>3.75</v>
      </c>
      <c r="O11" s="75">
        <v>3.75</v>
      </c>
      <c r="P11" s="75">
        <v>1.5</v>
      </c>
      <c r="Q11" s="75">
        <v>3.5</v>
      </c>
      <c r="R11" s="75">
        <v>2.75</v>
      </c>
      <c r="S11" s="75">
        <v>1.5</v>
      </c>
      <c r="T11" s="75">
        <v>1.5</v>
      </c>
      <c r="U11" s="75">
        <v>1.25</v>
      </c>
      <c r="V11" s="75">
        <v>2.75</v>
      </c>
      <c r="W11" s="75">
        <v>3.25</v>
      </c>
      <c r="X11" s="75">
        <v>4.25</v>
      </c>
      <c r="Y11" s="75">
        <v>2.75</v>
      </c>
      <c r="Z11" s="75">
        <v>3.5</v>
      </c>
      <c r="AA11" s="75">
        <v>1.5</v>
      </c>
    </row>
    <row r="12" spans="1:27" x14ac:dyDescent="0.25">
      <c r="C12" s="23"/>
      <c r="D12" s="24"/>
      <c r="E12" s="24"/>
      <c r="F12" s="24"/>
      <c r="G12" s="69" t="s">
        <v>79</v>
      </c>
      <c r="H12" s="75">
        <v>3.75</v>
      </c>
      <c r="I12" s="75">
        <v>3.25</v>
      </c>
      <c r="J12" s="75">
        <v>2</v>
      </c>
      <c r="K12" s="75">
        <v>1.75</v>
      </c>
      <c r="L12" s="75">
        <v>4</v>
      </c>
      <c r="M12" s="75">
        <v>2.5</v>
      </c>
      <c r="N12" s="75">
        <v>3.75</v>
      </c>
      <c r="O12" s="75">
        <v>3.75</v>
      </c>
      <c r="P12" s="75">
        <v>1.5</v>
      </c>
      <c r="Q12" s="75">
        <v>3.5</v>
      </c>
      <c r="R12" s="75">
        <v>2</v>
      </c>
      <c r="S12" s="75">
        <v>1.25</v>
      </c>
      <c r="T12" s="75">
        <v>2.25</v>
      </c>
      <c r="U12" s="75">
        <v>2.25</v>
      </c>
      <c r="V12" s="75">
        <v>2.25</v>
      </c>
      <c r="W12" s="75">
        <v>4.25</v>
      </c>
      <c r="X12" s="75">
        <v>2.75</v>
      </c>
      <c r="Y12" s="75">
        <v>2.5</v>
      </c>
      <c r="Z12" s="75">
        <v>2.75</v>
      </c>
      <c r="AA12" s="75">
        <v>2.75</v>
      </c>
    </row>
    <row r="13" spans="1:27" x14ac:dyDescent="0.25">
      <c r="C13" s="23"/>
      <c r="D13" s="24"/>
      <c r="E13" s="24"/>
      <c r="F13" s="24"/>
      <c r="G13" s="69" t="s">
        <v>58</v>
      </c>
      <c r="H13" s="75">
        <v>3.75</v>
      </c>
      <c r="I13" s="75">
        <v>3.25</v>
      </c>
      <c r="J13" s="75">
        <v>1.5</v>
      </c>
      <c r="K13" s="75">
        <v>1.5</v>
      </c>
      <c r="L13" s="75">
        <v>4</v>
      </c>
      <c r="M13" s="75">
        <v>2</v>
      </c>
      <c r="N13" s="75">
        <v>3.75</v>
      </c>
      <c r="O13" s="75">
        <v>3.75</v>
      </c>
      <c r="P13" s="75">
        <v>1.5</v>
      </c>
      <c r="Q13" s="75">
        <v>3.75</v>
      </c>
      <c r="R13" s="75">
        <v>1.5</v>
      </c>
      <c r="S13" s="75">
        <v>1.75</v>
      </c>
      <c r="T13" s="75">
        <v>3.5</v>
      </c>
      <c r="U13" s="75">
        <v>4.75</v>
      </c>
      <c r="V13" s="75">
        <v>1.75</v>
      </c>
      <c r="W13" s="75">
        <v>4.75</v>
      </c>
      <c r="X13" s="75">
        <v>2.25</v>
      </c>
      <c r="Y13" s="75">
        <v>2.75</v>
      </c>
      <c r="Z13" s="75">
        <v>1.5</v>
      </c>
      <c r="AA13" s="75">
        <v>5</v>
      </c>
    </row>
    <row r="14" spans="1:27" x14ac:dyDescent="0.25">
      <c r="C14" s="23"/>
      <c r="D14" s="24"/>
      <c r="E14" s="24"/>
      <c r="F14" s="24"/>
      <c r="G14" s="69" t="s">
        <v>82</v>
      </c>
      <c r="H14" s="70">
        <v>4.208333333333333</v>
      </c>
      <c r="I14" s="70">
        <v>3.4583333333333335</v>
      </c>
      <c r="J14" s="70">
        <v>2.75</v>
      </c>
      <c r="K14" s="70">
        <v>2.5833333333333335</v>
      </c>
      <c r="L14" s="70">
        <v>3.75</v>
      </c>
      <c r="M14" s="70">
        <v>2.1666666666666665</v>
      </c>
      <c r="N14" s="70">
        <v>3.75</v>
      </c>
      <c r="O14" s="70">
        <v>3.5833333333333335</v>
      </c>
      <c r="P14" s="70">
        <v>1.7916666666666667</v>
      </c>
      <c r="Q14" s="70">
        <v>3.5</v>
      </c>
      <c r="R14" s="70">
        <v>2.25</v>
      </c>
      <c r="S14" s="70">
        <v>2.375</v>
      </c>
      <c r="T14" s="70">
        <v>2</v>
      </c>
      <c r="U14" s="70">
        <v>2</v>
      </c>
      <c r="V14" s="70">
        <v>2.75</v>
      </c>
      <c r="W14" s="70">
        <v>3.2083333333333335</v>
      </c>
      <c r="X14" s="70">
        <v>3</v>
      </c>
      <c r="Y14" s="70">
        <v>2.125</v>
      </c>
      <c r="Z14" s="70">
        <v>2.7916666666666665</v>
      </c>
      <c r="AA14" s="70">
        <v>2.2916666666666665</v>
      </c>
    </row>
    <row r="16" spans="1:27" x14ac:dyDescent="0.25">
      <c r="F16" s="38" t="s">
        <v>143</v>
      </c>
    </row>
    <row r="17" spans="1:27" x14ac:dyDescent="0.25">
      <c r="G17" s="37" t="s">
        <v>108</v>
      </c>
      <c r="H17" s="41">
        <f>IF((H8-2)&lt;0,0,(((H8-2))))</f>
        <v>3</v>
      </c>
      <c r="I17" s="41">
        <f t="shared" ref="I17:AA22" si="0">IF((I8-2)&lt;0,0,(((I8-2))))</f>
        <v>1.75</v>
      </c>
      <c r="J17" s="41">
        <f t="shared" si="0"/>
        <v>2.25</v>
      </c>
      <c r="K17" s="41">
        <f t="shared" si="0"/>
        <v>2.25</v>
      </c>
      <c r="L17" s="41">
        <f t="shared" si="0"/>
        <v>2</v>
      </c>
      <c r="M17" s="41">
        <f t="shared" si="0"/>
        <v>0.25</v>
      </c>
      <c r="N17" s="41">
        <f t="shared" si="0"/>
        <v>1.75</v>
      </c>
      <c r="O17" s="41">
        <f t="shared" si="0"/>
        <v>1.5</v>
      </c>
      <c r="P17" s="41">
        <f t="shared" si="0"/>
        <v>0.5</v>
      </c>
      <c r="Q17" s="41">
        <f t="shared" si="0"/>
        <v>2</v>
      </c>
      <c r="R17" s="41">
        <f t="shared" si="0"/>
        <v>0.5</v>
      </c>
      <c r="S17" s="41">
        <f t="shared" si="0"/>
        <v>1</v>
      </c>
      <c r="T17" s="41">
        <f t="shared" si="0"/>
        <v>0</v>
      </c>
      <c r="U17" s="41">
        <f t="shared" si="0"/>
        <v>0</v>
      </c>
      <c r="V17" s="41">
        <f t="shared" si="0"/>
        <v>2.25</v>
      </c>
      <c r="W17" s="41">
        <f t="shared" si="0"/>
        <v>0.75</v>
      </c>
      <c r="X17" s="41">
        <f t="shared" si="0"/>
        <v>0.5</v>
      </c>
      <c r="Y17" s="41">
        <f t="shared" si="0"/>
        <v>0</v>
      </c>
      <c r="Z17" s="41">
        <f t="shared" si="0"/>
        <v>2</v>
      </c>
      <c r="AA17" s="41">
        <f t="shared" si="0"/>
        <v>0</v>
      </c>
    </row>
    <row r="18" spans="1:27" x14ac:dyDescent="0.25">
      <c r="G18" s="37" t="s">
        <v>109</v>
      </c>
      <c r="H18" s="41">
        <f t="shared" ref="H18:W22" si="1">IF((H9-2)&lt;0,0,(((H9-2))))</f>
        <v>1.5</v>
      </c>
      <c r="I18" s="41">
        <f t="shared" si="1"/>
        <v>1.25</v>
      </c>
      <c r="J18" s="41">
        <f t="shared" si="1"/>
        <v>0.25</v>
      </c>
      <c r="K18" s="41">
        <f t="shared" si="1"/>
        <v>0</v>
      </c>
      <c r="L18" s="41">
        <f t="shared" si="1"/>
        <v>0.25</v>
      </c>
      <c r="M18" s="41">
        <f t="shared" si="1"/>
        <v>0</v>
      </c>
      <c r="N18" s="41">
        <f t="shared" si="1"/>
        <v>1.75</v>
      </c>
      <c r="O18" s="41">
        <f t="shared" si="1"/>
        <v>1</v>
      </c>
      <c r="P18" s="41">
        <f t="shared" si="1"/>
        <v>0</v>
      </c>
      <c r="Q18" s="41">
        <f t="shared" si="1"/>
        <v>0.5</v>
      </c>
      <c r="R18" s="41">
        <f t="shared" si="1"/>
        <v>0</v>
      </c>
      <c r="S18" s="41">
        <f t="shared" si="1"/>
        <v>1.25</v>
      </c>
      <c r="T18" s="41">
        <f t="shared" si="1"/>
        <v>0</v>
      </c>
      <c r="U18" s="41">
        <f t="shared" si="1"/>
        <v>0</v>
      </c>
      <c r="V18" s="41">
        <f t="shared" si="1"/>
        <v>0.25</v>
      </c>
      <c r="W18" s="41">
        <f t="shared" si="1"/>
        <v>0</v>
      </c>
      <c r="X18" s="41">
        <f t="shared" si="0"/>
        <v>0.25</v>
      </c>
      <c r="Y18" s="41">
        <f t="shared" si="0"/>
        <v>0</v>
      </c>
      <c r="Z18" s="41">
        <f t="shared" si="0"/>
        <v>0</v>
      </c>
      <c r="AA18" s="41">
        <f t="shared" si="0"/>
        <v>0</v>
      </c>
    </row>
    <row r="19" spans="1:27" x14ac:dyDescent="0.25">
      <c r="G19" s="37" t="s">
        <v>110</v>
      </c>
      <c r="H19" s="41">
        <f t="shared" si="1"/>
        <v>3</v>
      </c>
      <c r="I19" s="41">
        <f t="shared" si="0"/>
        <v>2</v>
      </c>
      <c r="J19" s="41">
        <f t="shared" si="0"/>
        <v>1.75</v>
      </c>
      <c r="K19" s="41">
        <f t="shared" si="0"/>
        <v>1.25</v>
      </c>
      <c r="L19" s="41">
        <f t="shared" si="0"/>
        <v>2</v>
      </c>
      <c r="M19" s="41">
        <f t="shared" si="0"/>
        <v>0</v>
      </c>
      <c r="N19" s="41">
        <f t="shared" si="0"/>
        <v>1.75</v>
      </c>
      <c r="O19" s="41">
        <f t="shared" si="0"/>
        <v>1.75</v>
      </c>
      <c r="P19" s="41">
        <f t="shared" si="0"/>
        <v>0.25</v>
      </c>
      <c r="Q19" s="41">
        <f t="shared" si="0"/>
        <v>1.75</v>
      </c>
      <c r="R19" s="41">
        <f t="shared" si="0"/>
        <v>1</v>
      </c>
      <c r="S19" s="41">
        <f t="shared" si="0"/>
        <v>1.5</v>
      </c>
      <c r="T19" s="41">
        <f t="shared" si="0"/>
        <v>0</v>
      </c>
      <c r="U19" s="41">
        <f t="shared" si="0"/>
        <v>0</v>
      </c>
      <c r="V19" s="41">
        <f t="shared" si="0"/>
        <v>1.25</v>
      </c>
      <c r="W19" s="41">
        <f t="shared" si="0"/>
        <v>0.25</v>
      </c>
      <c r="X19" s="41">
        <f t="shared" si="0"/>
        <v>2</v>
      </c>
      <c r="Y19" s="41">
        <f t="shared" si="0"/>
        <v>0</v>
      </c>
      <c r="Z19" s="41">
        <f t="shared" si="0"/>
        <v>1.5</v>
      </c>
      <c r="AA19" s="41">
        <f t="shared" si="0"/>
        <v>0</v>
      </c>
    </row>
    <row r="20" spans="1:27" x14ac:dyDescent="0.25">
      <c r="G20" s="37" t="s">
        <v>111</v>
      </c>
      <c r="H20" s="41">
        <f t="shared" si="1"/>
        <v>2.25</v>
      </c>
      <c r="I20" s="41">
        <f t="shared" si="0"/>
        <v>1.25</v>
      </c>
      <c r="J20" s="41">
        <f t="shared" si="0"/>
        <v>0.75</v>
      </c>
      <c r="K20" s="41">
        <f t="shared" si="0"/>
        <v>0.75</v>
      </c>
      <c r="L20" s="41">
        <f t="shared" si="0"/>
        <v>2.25</v>
      </c>
      <c r="M20" s="41">
        <f t="shared" si="0"/>
        <v>0.5</v>
      </c>
      <c r="N20" s="41">
        <f t="shared" si="0"/>
        <v>1.75</v>
      </c>
      <c r="O20" s="41">
        <f t="shared" si="0"/>
        <v>1.75</v>
      </c>
      <c r="P20" s="41">
        <f t="shared" si="0"/>
        <v>0</v>
      </c>
      <c r="Q20" s="41">
        <f t="shared" si="0"/>
        <v>1.5</v>
      </c>
      <c r="R20" s="41">
        <f t="shared" si="0"/>
        <v>0.75</v>
      </c>
      <c r="S20" s="41">
        <f t="shared" si="0"/>
        <v>0</v>
      </c>
      <c r="T20" s="41">
        <f t="shared" si="0"/>
        <v>0</v>
      </c>
      <c r="U20" s="41">
        <f t="shared" si="0"/>
        <v>0</v>
      </c>
      <c r="V20" s="41">
        <f t="shared" si="0"/>
        <v>0.75</v>
      </c>
      <c r="W20" s="41">
        <f t="shared" si="0"/>
        <v>1.25</v>
      </c>
      <c r="X20" s="41">
        <f t="shared" si="0"/>
        <v>2.25</v>
      </c>
      <c r="Y20" s="41">
        <f t="shared" si="0"/>
        <v>0.75</v>
      </c>
      <c r="Z20" s="41">
        <f t="shared" si="0"/>
        <v>1.5</v>
      </c>
      <c r="AA20" s="41">
        <f t="shared" si="0"/>
        <v>0</v>
      </c>
    </row>
    <row r="21" spans="1:27" x14ac:dyDescent="0.25">
      <c r="G21" s="37" t="s">
        <v>112</v>
      </c>
      <c r="H21" s="41">
        <f t="shared" si="1"/>
        <v>1.75</v>
      </c>
      <c r="I21" s="41">
        <f t="shared" si="0"/>
        <v>1.25</v>
      </c>
      <c r="J21" s="41">
        <f t="shared" si="0"/>
        <v>0</v>
      </c>
      <c r="K21" s="41">
        <f t="shared" si="0"/>
        <v>0</v>
      </c>
      <c r="L21" s="41">
        <f t="shared" si="0"/>
        <v>2</v>
      </c>
      <c r="M21" s="41">
        <f t="shared" si="0"/>
        <v>0.5</v>
      </c>
      <c r="N21" s="41">
        <f t="shared" si="0"/>
        <v>1.75</v>
      </c>
      <c r="O21" s="41">
        <f t="shared" si="0"/>
        <v>1.75</v>
      </c>
      <c r="P21" s="41">
        <f t="shared" si="0"/>
        <v>0</v>
      </c>
      <c r="Q21" s="41">
        <f t="shared" si="0"/>
        <v>1.5</v>
      </c>
      <c r="R21" s="41">
        <f t="shared" si="0"/>
        <v>0</v>
      </c>
      <c r="S21" s="41">
        <f t="shared" si="0"/>
        <v>0</v>
      </c>
      <c r="T21" s="41">
        <f t="shared" si="0"/>
        <v>0.25</v>
      </c>
      <c r="U21" s="41">
        <f t="shared" si="0"/>
        <v>0.25</v>
      </c>
      <c r="V21" s="41">
        <f t="shared" si="0"/>
        <v>0.25</v>
      </c>
      <c r="W21" s="41">
        <f t="shared" si="0"/>
        <v>2.25</v>
      </c>
      <c r="X21" s="41">
        <f t="shared" si="0"/>
        <v>0.75</v>
      </c>
      <c r="Y21" s="41">
        <f t="shared" si="0"/>
        <v>0.5</v>
      </c>
      <c r="Z21" s="41">
        <f t="shared" si="0"/>
        <v>0.75</v>
      </c>
      <c r="AA21" s="41">
        <f t="shared" si="0"/>
        <v>0.75</v>
      </c>
    </row>
    <row r="22" spans="1:27" x14ac:dyDescent="0.25">
      <c r="G22" s="37" t="s">
        <v>113</v>
      </c>
      <c r="H22" s="41">
        <f t="shared" si="1"/>
        <v>1.75</v>
      </c>
      <c r="I22" s="41">
        <f t="shared" si="0"/>
        <v>1.25</v>
      </c>
      <c r="J22" s="41">
        <f t="shared" si="0"/>
        <v>0</v>
      </c>
      <c r="K22" s="41">
        <f t="shared" si="0"/>
        <v>0</v>
      </c>
      <c r="L22" s="41">
        <f t="shared" si="0"/>
        <v>2</v>
      </c>
      <c r="M22" s="41">
        <f t="shared" si="0"/>
        <v>0</v>
      </c>
      <c r="N22" s="41">
        <f t="shared" si="0"/>
        <v>1.75</v>
      </c>
      <c r="O22" s="41">
        <f t="shared" si="0"/>
        <v>1.75</v>
      </c>
      <c r="P22" s="41">
        <f t="shared" si="0"/>
        <v>0</v>
      </c>
      <c r="Q22" s="41">
        <f t="shared" si="0"/>
        <v>1.75</v>
      </c>
      <c r="R22" s="41">
        <f t="shared" si="0"/>
        <v>0</v>
      </c>
      <c r="S22" s="41">
        <f t="shared" si="0"/>
        <v>0</v>
      </c>
      <c r="T22" s="41">
        <f t="shared" si="0"/>
        <v>1.5</v>
      </c>
      <c r="U22" s="41">
        <f t="shared" si="0"/>
        <v>2.75</v>
      </c>
      <c r="V22" s="41">
        <f t="shared" si="0"/>
        <v>0</v>
      </c>
      <c r="W22" s="41">
        <f t="shared" si="0"/>
        <v>2.75</v>
      </c>
      <c r="X22" s="41">
        <f t="shared" si="0"/>
        <v>0.25</v>
      </c>
      <c r="Y22" s="41">
        <f t="shared" si="0"/>
        <v>0.75</v>
      </c>
      <c r="Z22" s="41">
        <f t="shared" si="0"/>
        <v>0</v>
      </c>
      <c r="AA22" s="41">
        <f t="shared" si="0"/>
        <v>3</v>
      </c>
    </row>
    <row r="27" spans="1:27" ht="45" x14ac:dyDescent="0.25">
      <c r="A27" s="26"/>
      <c r="B27" s="27" t="s">
        <v>71</v>
      </c>
      <c r="C27" s="27" t="s">
        <v>72</v>
      </c>
      <c r="D27" s="28" t="s">
        <v>80</v>
      </c>
      <c r="E27" s="27" t="s">
        <v>81</v>
      </c>
      <c r="G27" s="121" t="s">
        <v>142</v>
      </c>
    </row>
    <row r="28" spans="1:27" x14ac:dyDescent="0.25">
      <c r="A28" s="19" t="s">
        <v>48</v>
      </c>
      <c r="B28" s="29">
        <f>Step2!J7</f>
        <v>0</v>
      </c>
      <c r="C28" s="26">
        <f>Step2!K7</f>
        <v>0</v>
      </c>
      <c r="D28" s="30">
        <f t="shared" ref="D28:D33" si="2">C28/5</f>
        <v>0</v>
      </c>
      <c r="E28" s="29">
        <f t="shared" ref="E28:E33" si="3">IF(B28=0,D28,IF(D28=0,B28,IF(B28&lt;0,-B28*D28,B28*D28)))</f>
        <v>0</v>
      </c>
      <c r="G28" s="39" t="s">
        <v>108</v>
      </c>
      <c r="H28" s="41">
        <f>$E$28*H17</f>
        <v>0</v>
      </c>
      <c r="I28" s="41">
        <f t="shared" ref="I28:AA28" si="4">$E$28*I17</f>
        <v>0</v>
      </c>
      <c r="J28" s="41">
        <f t="shared" si="4"/>
        <v>0</v>
      </c>
      <c r="K28" s="41">
        <f t="shared" si="4"/>
        <v>0</v>
      </c>
      <c r="L28" s="41">
        <f t="shared" si="4"/>
        <v>0</v>
      </c>
      <c r="M28" s="41">
        <f t="shared" si="4"/>
        <v>0</v>
      </c>
      <c r="N28" s="41">
        <f t="shared" si="4"/>
        <v>0</v>
      </c>
      <c r="O28" s="41">
        <f t="shared" si="4"/>
        <v>0</v>
      </c>
      <c r="P28" s="41">
        <f t="shared" si="4"/>
        <v>0</v>
      </c>
      <c r="Q28" s="41">
        <f t="shared" si="4"/>
        <v>0</v>
      </c>
      <c r="R28" s="41">
        <f t="shared" si="4"/>
        <v>0</v>
      </c>
      <c r="S28" s="41">
        <f t="shared" si="4"/>
        <v>0</v>
      </c>
      <c r="T28" s="41">
        <f t="shared" si="4"/>
        <v>0</v>
      </c>
      <c r="U28" s="41">
        <f t="shared" si="4"/>
        <v>0</v>
      </c>
      <c r="V28" s="41">
        <f t="shared" si="4"/>
        <v>0</v>
      </c>
      <c r="W28" s="41">
        <f t="shared" si="4"/>
        <v>0</v>
      </c>
      <c r="X28" s="41">
        <f t="shared" si="4"/>
        <v>0</v>
      </c>
      <c r="Y28" s="41">
        <f t="shared" si="4"/>
        <v>0</v>
      </c>
      <c r="Z28" s="41">
        <f t="shared" si="4"/>
        <v>0</v>
      </c>
      <c r="AA28" s="41">
        <f t="shared" si="4"/>
        <v>0</v>
      </c>
    </row>
    <row r="29" spans="1:27" x14ac:dyDescent="0.25">
      <c r="A29" s="19" t="s">
        <v>50</v>
      </c>
      <c r="B29" s="29">
        <f>Step2!J8</f>
        <v>0</v>
      </c>
      <c r="C29" s="26">
        <f>Step2!K8</f>
        <v>0</v>
      </c>
      <c r="D29" s="30">
        <f t="shared" si="2"/>
        <v>0</v>
      </c>
      <c r="E29" s="29">
        <f t="shared" si="3"/>
        <v>0</v>
      </c>
      <c r="G29" s="39" t="s">
        <v>109</v>
      </c>
      <c r="H29" s="41">
        <f>$E$29*H18</f>
        <v>0</v>
      </c>
      <c r="I29" s="41">
        <f t="shared" ref="I29:AA29" si="5">$E$29*I18</f>
        <v>0</v>
      </c>
      <c r="J29" s="41">
        <f t="shared" si="5"/>
        <v>0</v>
      </c>
      <c r="K29" s="41">
        <f t="shared" si="5"/>
        <v>0</v>
      </c>
      <c r="L29" s="41">
        <f t="shared" si="5"/>
        <v>0</v>
      </c>
      <c r="M29" s="41">
        <f t="shared" si="5"/>
        <v>0</v>
      </c>
      <c r="N29" s="41">
        <f t="shared" si="5"/>
        <v>0</v>
      </c>
      <c r="O29" s="41">
        <f t="shared" si="5"/>
        <v>0</v>
      </c>
      <c r="P29" s="41">
        <f t="shared" si="5"/>
        <v>0</v>
      </c>
      <c r="Q29" s="41">
        <f t="shared" si="5"/>
        <v>0</v>
      </c>
      <c r="R29" s="41">
        <f t="shared" si="5"/>
        <v>0</v>
      </c>
      <c r="S29" s="41">
        <f t="shared" si="5"/>
        <v>0</v>
      </c>
      <c r="T29" s="41">
        <f t="shared" si="5"/>
        <v>0</v>
      </c>
      <c r="U29" s="41">
        <f t="shared" si="5"/>
        <v>0</v>
      </c>
      <c r="V29" s="41">
        <f t="shared" si="5"/>
        <v>0</v>
      </c>
      <c r="W29" s="41">
        <f t="shared" si="5"/>
        <v>0</v>
      </c>
      <c r="X29" s="41">
        <f t="shared" si="5"/>
        <v>0</v>
      </c>
      <c r="Y29" s="41">
        <f t="shared" si="5"/>
        <v>0</v>
      </c>
      <c r="Z29" s="41">
        <f t="shared" si="5"/>
        <v>0</v>
      </c>
      <c r="AA29" s="41">
        <f t="shared" si="5"/>
        <v>0</v>
      </c>
    </row>
    <row r="30" spans="1:27" x14ac:dyDescent="0.25">
      <c r="A30" s="19" t="s">
        <v>52</v>
      </c>
      <c r="B30" s="29">
        <f>Step2!J9</f>
        <v>0</v>
      </c>
      <c r="C30" s="26">
        <f>Step2!K9</f>
        <v>0</v>
      </c>
      <c r="D30" s="30">
        <f t="shared" si="2"/>
        <v>0</v>
      </c>
      <c r="E30" s="29">
        <f t="shared" si="3"/>
        <v>0</v>
      </c>
      <c r="G30" s="39" t="s">
        <v>110</v>
      </c>
      <c r="H30" s="41">
        <f>$E$30*H19</f>
        <v>0</v>
      </c>
      <c r="I30" s="41">
        <f t="shared" ref="I30:AA30" si="6">$E$30*I19</f>
        <v>0</v>
      </c>
      <c r="J30" s="41">
        <f t="shared" si="6"/>
        <v>0</v>
      </c>
      <c r="K30" s="41">
        <f t="shared" si="6"/>
        <v>0</v>
      </c>
      <c r="L30" s="41">
        <f t="shared" si="6"/>
        <v>0</v>
      </c>
      <c r="M30" s="41">
        <f t="shared" si="6"/>
        <v>0</v>
      </c>
      <c r="N30" s="41">
        <f t="shared" si="6"/>
        <v>0</v>
      </c>
      <c r="O30" s="41">
        <f t="shared" si="6"/>
        <v>0</v>
      </c>
      <c r="P30" s="41">
        <f t="shared" si="6"/>
        <v>0</v>
      </c>
      <c r="Q30" s="41">
        <f t="shared" si="6"/>
        <v>0</v>
      </c>
      <c r="R30" s="41">
        <f t="shared" si="6"/>
        <v>0</v>
      </c>
      <c r="S30" s="41">
        <f t="shared" si="6"/>
        <v>0</v>
      </c>
      <c r="T30" s="41">
        <f t="shared" si="6"/>
        <v>0</v>
      </c>
      <c r="U30" s="41">
        <f t="shared" si="6"/>
        <v>0</v>
      </c>
      <c r="V30" s="41">
        <f t="shared" si="6"/>
        <v>0</v>
      </c>
      <c r="W30" s="41">
        <f t="shared" si="6"/>
        <v>0</v>
      </c>
      <c r="X30" s="41">
        <f t="shared" si="6"/>
        <v>0</v>
      </c>
      <c r="Y30" s="41">
        <f t="shared" si="6"/>
        <v>0</v>
      </c>
      <c r="Z30" s="41">
        <f t="shared" si="6"/>
        <v>0</v>
      </c>
      <c r="AA30" s="41">
        <f t="shared" si="6"/>
        <v>0</v>
      </c>
    </row>
    <row r="31" spans="1:27" x14ac:dyDescent="0.25">
      <c r="A31" s="19" t="s">
        <v>54</v>
      </c>
      <c r="B31" s="29">
        <f>Step2!J10</f>
        <v>1</v>
      </c>
      <c r="C31" s="26">
        <f>Step2!K10</f>
        <v>4</v>
      </c>
      <c r="D31" s="30">
        <f t="shared" si="2"/>
        <v>0.8</v>
      </c>
      <c r="E31" s="29">
        <f t="shared" si="3"/>
        <v>0.8</v>
      </c>
      <c r="G31" s="39" t="s">
        <v>111</v>
      </c>
      <c r="H31" s="41">
        <f>$E$31*H20</f>
        <v>1.8</v>
      </c>
      <c r="I31" s="41">
        <f t="shared" ref="I31:AA31" si="7">$E$31*I20</f>
        <v>1</v>
      </c>
      <c r="J31" s="41">
        <f t="shared" si="7"/>
        <v>0.60000000000000009</v>
      </c>
      <c r="K31" s="41">
        <f t="shared" si="7"/>
        <v>0.60000000000000009</v>
      </c>
      <c r="L31" s="41">
        <f t="shared" si="7"/>
        <v>1.8</v>
      </c>
      <c r="M31" s="41">
        <f t="shared" si="7"/>
        <v>0.4</v>
      </c>
      <c r="N31" s="41">
        <f t="shared" si="7"/>
        <v>1.4000000000000001</v>
      </c>
      <c r="O31" s="41">
        <f t="shared" si="7"/>
        <v>1.4000000000000001</v>
      </c>
      <c r="P31" s="41">
        <f t="shared" si="7"/>
        <v>0</v>
      </c>
      <c r="Q31" s="41">
        <f t="shared" si="7"/>
        <v>1.2000000000000002</v>
      </c>
      <c r="R31" s="41">
        <f t="shared" si="7"/>
        <v>0.60000000000000009</v>
      </c>
      <c r="S31" s="41">
        <f t="shared" si="7"/>
        <v>0</v>
      </c>
      <c r="T31" s="41">
        <f t="shared" si="7"/>
        <v>0</v>
      </c>
      <c r="U31" s="41">
        <f t="shared" si="7"/>
        <v>0</v>
      </c>
      <c r="V31" s="41">
        <f t="shared" si="7"/>
        <v>0.60000000000000009</v>
      </c>
      <c r="W31" s="41">
        <f t="shared" si="7"/>
        <v>1</v>
      </c>
      <c r="X31" s="41">
        <f t="shared" si="7"/>
        <v>1.8</v>
      </c>
      <c r="Y31" s="41">
        <f t="shared" si="7"/>
        <v>0.60000000000000009</v>
      </c>
      <c r="Z31" s="41">
        <f t="shared" si="7"/>
        <v>1.2000000000000002</v>
      </c>
      <c r="AA31" s="41">
        <f t="shared" si="7"/>
        <v>0</v>
      </c>
    </row>
    <row r="32" spans="1:27" x14ac:dyDescent="0.25">
      <c r="A32" s="19" t="s">
        <v>79</v>
      </c>
      <c r="B32" s="29">
        <f>Step2!J11</f>
        <v>0</v>
      </c>
      <c r="C32" s="26">
        <f>Step2!K11</f>
        <v>0</v>
      </c>
      <c r="D32" s="30">
        <f t="shared" si="2"/>
        <v>0</v>
      </c>
      <c r="E32" s="29">
        <f t="shared" si="3"/>
        <v>0</v>
      </c>
      <c r="G32" s="39" t="s">
        <v>112</v>
      </c>
      <c r="H32" s="41">
        <f>$E$32*H21</f>
        <v>0</v>
      </c>
      <c r="I32" s="41">
        <f t="shared" ref="I32:AA32" si="8">$E$32*I21</f>
        <v>0</v>
      </c>
      <c r="J32" s="41">
        <f t="shared" si="8"/>
        <v>0</v>
      </c>
      <c r="K32" s="41">
        <f t="shared" si="8"/>
        <v>0</v>
      </c>
      <c r="L32" s="41">
        <f t="shared" si="8"/>
        <v>0</v>
      </c>
      <c r="M32" s="41">
        <f t="shared" si="8"/>
        <v>0</v>
      </c>
      <c r="N32" s="41">
        <f t="shared" si="8"/>
        <v>0</v>
      </c>
      <c r="O32" s="41">
        <f t="shared" si="8"/>
        <v>0</v>
      </c>
      <c r="P32" s="41">
        <f t="shared" si="8"/>
        <v>0</v>
      </c>
      <c r="Q32" s="41">
        <f t="shared" si="8"/>
        <v>0</v>
      </c>
      <c r="R32" s="41">
        <f t="shared" si="8"/>
        <v>0</v>
      </c>
      <c r="S32" s="41">
        <f t="shared" si="8"/>
        <v>0</v>
      </c>
      <c r="T32" s="41">
        <f t="shared" si="8"/>
        <v>0</v>
      </c>
      <c r="U32" s="41">
        <f t="shared" si="8"/>
        <v>0</v>
      </c>
      <c r="V32" s="41">
        <f t="shared" si="8"/>
        <v>0</v>
      </c>
      <c r="W32" s="41">
        <f t="shared" si="8"/>
        <v>0</v>
      </c>
      <c r="X32" s="41">
        <f t="shared" si="8"/>
        <v>0</v>
      </c>
      <c r="Y32" s="41">
        <f t="shared" si="8"/>
        <v>0</v>
      </c>
      <c r="Z32" s="41">
        <f t="shared" si="8"/>
        <v>0</v>
      </c>
      <c r="AA32" s="41">
        <f t="shared" si="8"/>
        <v>0</v>
      </c>
    </row>
    <row r="33" spans="1:27" x14ac:dyDescent="0.25">
      <c r="A33" s="19" t="s">
        <v>58</v>
      </c>
      <c r="B33" s="29">
        <f>Step2!J12</f>
        <v>0</v>
      </c>
      <c r="C33" s="26">
        <f>Step2!K12</f>
        <v>0</v>
      </c>
      <c r="D33" s="30">
        <f t="shared" si="2"/>
        <v>0</v>
      </c>
      <c r="E33" s="29">
        <f t="shared" si="3"/>
        <v>0</v>
      </c>
      <c r="G33" s="39" t="s">
        <v>113</v>
      </c>
      <c r="H33" s="41">
        <f>$E$33*H22</f>
        <v>0</v>
      </c>
      <c r="I33" s="41">
        <f t="shared" ref="I33:AA33" si="9">$E$33*I22</f>
        <v>0</v>
      </c>
      <c r="J33" s="41">
        <f t="shared" si="9"/>
        <v>0</v>
      </c>
      <c r="K33" s="41">
        <f t="shared" si="9"/>
        <v>0</v>
      </c>
      <c r="L33" s="41">
        <f t="shared" si="9"/>
        <v>0</v>
      </c>
      <c r="M33" s="41">
        <f t="shared" si="9"/>
        <v>0</v>
      </c>
      <c r="N33" s="41">
        <f t="shared" si="9"/>
        <v>0</v>
      </c>
      <c r="O33" s="41">
        <f t="shared" si="9"/>
        <v>0</v>
      </c>
      <c r="P33" s="41">
        <f t="shared" si="9"/>
        <v>0</v>
      </c>
      <c r="Q33" s="41">
        <f t="shared" si="9"/>
        <v>0</v>
      </c>
      <c r="R33" s="41">
        <f t="shared" si="9"/>
        <v>0</v>
      </c>
      <c r="S33" s="41">
        <f t="shared" si="9"/>
        <v>0</v>
      </c>
      <c r="T33" s="41">
        <f t="shared" si="9"/>
        <v>0</v>
      </c>
      <c r="U33" s="41">
        <f t="shared" si="9"/>
        <v>0</v>
      </c>
      <c r="V33" s="41">
        <f t="shared" si="9"/>
        <v>0</v>
      </c>
      <c r="W33" s="41">
        <f t="shared" si="9"/>
        <v>0</v>
      </c>
      <c r="X33" s="41">
        <f t="shared" si="9"/>
        <v>0</v>
      </c>
      <c r="Y33" s="41">
        <f t="shared" si="9"/>
        <v>0</v>
      </c>
      <c r="Z33" s="41">
        <f t="shared" si="9"/>
        <v>0</v>
      </c>
      <c r="AA33" s="41">
        <f t="shared" si="9"/>
        <v>0</v>
      </c>
    </row>
    <row r="34" spans="1:27" x14ac:dyDescent="0.25">
      <c r="A34" s="25" t="s">
        <v>70</v>
      </c>
      <c r="B34" s="29">
        <f>Step2!J13</f>
        <v>-1</v>
      </c>
      <c r="C34" s="26">
        <f>Step2!K13</f>
        <v>-3</v>
      </c>
      <c r="D34" s="30"/>
      <c r="E34" s="30"/>
      <c r="H34" s="44" t="s">
        <v>88</v>
      </c>
      <c r="I34" s="44" t="s">
        <v>89</v>
      </c>
      <c r="J34" s="44" t="s">
        <v>90</v>
      </c>
      <c r="K34" s="44" t="s">
        <v>91</v>
      </c>
      <c r="L34" s="44" t="s">
        <v>92</v>
      </c>
      <c r="M34" s="44" t="s">
        <v>93</v>
      </c>
      <c r="N34" s="44" t="s">
        <v>94</v>
      </c>
      <c r="O34" s="44" t="s">
        <v>95</v>
      </c>
      <c r="P34" s="44" t="s">
        <v>96</v>
      </c>
      <c r="Q34" s="44" t="s">
        <v>97</v>
      </c>
      <c r="R34" s="44" t="s">
        <v>98</v>
      </c>
      <c r="S34" s="44" t="s">
        <v>99</v>
      </c>
      <c r="T34" s="44" t="s">
        <v>100</v>
      </c>
      <c r="U34" s="44" t="s">
        <v>101</v>
      </c>
      <c r="V34" s="44" t="s">
        <v>102</v>
      </c>
      <c r="W34" s="44" t="s">
        <v>103</v>
      </c>
      <c r="X34" s="44" t="s">
        <v>104</v>
      </c>
      <c r="Y34" s="44" t="s">
        <v>105</v>
      </c>
      <c r="Z34" s="44" t="s">
        <v>106</v>
      </c>
      <c r="AA34" s="44" t="s">
        <v>107</v>
      </c>
    </row>
    <row r="37" spans="1:27" ht="17.25" x14ac:dyDescent="0.3">
      <c r="F37" s="128" t="s">
        <v>173</v>
      </c>
      <c r="G37" s="67"/>
      <c r="H37" s="67"/>
      <c r="I37" s="67"/>
    </row>
    <row r="38" spans="1:27" ht="83.25" customHeight="1" x14ac:dyDescent="0.25">
      <c r="F38" s="154" t="s">
        <v>156</v>
      </c>
      <c r="G38" s="154"/>
      <c r="H38" s="154"/>
      <c r="I38" s="154"/>
    </row>
    <row r="39" spans="1:27" ht="15.75" thickBot="1" x14ac:dyDescent="0.3">
      <c r="F39" s="67"/>
      <c r="G39" s="67"/>
      <c r="H39" s="67"/>
      <c r="I39" s="67"/>
    </row>
    <row r="40" spans="1:27" ht="15.75" thickBot="1" x14ac:dyDescent="0.3">
      <c r="F40" s="62" t="s">
        <v>126</v>
      </c>
      <c r="G40" s="46" t="s">
        <v>127</v>
      </c>
      <c r="H40" s="64" t="s">
        <v>139</v>
      </c>
      <c r="I40" s="65" t="s">
        <v>140</v>
      </c>
    </row>
    <row r="41" spans="1:27" x14ac:dyDescent="0.25">
      <c r="F41" s="47" t="s">
        <v>2</v>
      </c>
      <c r="G41" s="48" t="s">
        <v>3</v>
      </c>
      <c r="H41" s="53">
        <f>SUM(H28:H33)</f>
        <v>1.8</v>
      </c>
      <c r="I41" s="56">
        <f>Step1!C5</f>
        <v>1</v>
      </c>
    </row>
    <row r="42" spans="1:27" x14ac:dyDescent="0.25">
      <c r="F42" s="49" t="s">
        <v>4</v>
      </c>
      <c r="G42" s="50" t="s">
        <v>5</v>
      </c>
      <c r="H42" s="54">
        <f>SUM(L28:L33)</f>
        <v>1.8</v>
      </c>
      <c r="I42" s="56">
        <f>Step1!C6</f>
        <v>0</v>
      </c>
    </row>
    <row r="43" spans="1:27" x14ac:dyDescent="0.25">
      <c r="F43" s="49" t="s">
        <v>6</v>
      </c>
      <c r="G43" s="50" t="s">
        <v>7</v>
      </c>
      <c r="H43" s="54">
        <f>SUM(V28:V33)</f>
        <v>0.60000000000000009</v>
      </c>
      <c r="I43" s="56">
        <f>Step1!C7</f>
        <v>0</v>
      </c>
    </row>
    <row r="44" spans="1:27" x14ac:dyDescent="0.25">
      <c r="F44" s="49" t="s">
        <v>8</v>
      </c>
      <c r="G44" s="50" t="s">
        <v>78</v>
      </c>
      <c r="H44" s="54">
        <f>SUM(W28:W33)</f>
        <v>1</v>
      </c>
      <c r="I44" s="56">
        <f>Step1!C8</f>
        <v>0</v>
      </c>
    </row>
    <row r="45" spans="1:27" x14ac:dyDescent="0.25">
      <c r="F45" s="49" t="s">
        <v>10</v>
      </c>
      <c r="G45" s="50" t="s">
        <v>11</v>
      </c>
      <c r="H45" s="54">
        <f>SUM(Y28:Y33)</f>
        <v>0.60000000000000009</v>
      </c>
      <c r="I45" s="56">
        <f>Step1!C9</f>
        <v>0</v>
      </c>
    </row>
    <row r="46" spans="1:27" x14ac:dyDescent="0.25">
      <c r="F46" s="49" t="s">
        <v>12</v>
      </c>
      <c r="G46" s="50" t="s">
        <v>13</v>
      </c>
      <c r="H46" s="54">
        <f>SUM(K28:K33)</f>
        <v>0.60000000000000009</v>
      </c>
      <c r="I46" s="56">
        <f>Step1!C10</f>
        <v>0</v>
      </c>
      <c r="J46" s="7"/>
    </row>
    <row r="47" spans="1:27" x14ac:dyDescent="0.25">
      <c r="F47" s="49" t="s">
        <v>14</v>
      </c>
      <c r="G47" s="50" t="s">
        <v>15</v>
      </c>
      <c r="H47" s="54">
        <f>SUM(AA28:AA33)</f>
        <v>0</v>
      </c>
      <c r="I47" s="56">
        <f>Step1!C11</f>
        <v>0</v>
      </c>
    </row>
    <row r="48" spans="1:27" x14ac:dyDescent="0.25">
      <c r="F48" s="49" t="s">
        <v>16</v>
      </c>
      <c r="G48" s="50" t="s">
        <v>17</v>
      </c>
      <c r="H48" s="54">
        <f>SUM(Z28:Z33)</f>
        <v>1.2000000000000002</v>
      </c>
      <c r="I48" s="56">
        <f>Step1!C12</f>
        <v>0</v>
      </c>
    </row>
    <row r="49" spans="6:9" x14ac:dyDescent="0.25">
      <c r="F49" s="49" t="s">
        <v>18</v>
      </c>
      <c r="G49" s="50" t="s">
        <v>19</v>
      </c>
      <c r="H49" s="54">
        <f>SUM(J28:J33)</f>
        <v>0.60000000000000009</v>
      </c>
      <c r="I49" s="56">
        <f>Step1!C13</f>
        <v>0</v>
      </c>
    </row>
    <row r="50" spans="6:9" x14ac:dyDescent="0.25">
      <c r="F50" s="49" t="s">
        <v>20</v>
      </c>
      <c r="G50" s="50" t="s">
        <v>21</v>
      </c>
      <c r="H50" s="54">
        <f>SUM(X28:X33)</f>
        <v>1.8</v>
      </c>
      <c r="I50" s="56">
        <f>Step1!C14</f>
        <v>0</v>
      </c>
    </row>
    <row r="51" spans="6:9" x14ac:dyDescent="0.25">
      <c r="F51" s="49" t="s">
        <v>22</v>
      </c>
      <c r="G51" s="50" t="s">
        <v>23</v>
      </c>
      <c r="H51" s="54">
        <f>SUM(S28:S33)</f>
        <v>0</v>
      </c>
      <c r="I51" s="56">
        <f>Step1!C15</f>
        <v>0</v>
      </c>
    </row>
    <row r="52" spans="6:9" x14ac:dyDescent="0.25">
      <c r="F52" s="49" t="s">
        <v>24</v>
      </c>
      <c r="G52" s="50" t="s">
        <v>25</v>
      </c>
      <c r="H52" s="54">
        <f>SUM(S28:S33)</f>
        <v>0</v>
      </c>
      <c r="I52" s="56">
        <f>Step1!C16</f>
        <v>0</v>
      </c>
    </row>
    <row r="53" spans="6:9" x14ac:dyDescent="0.25">
      <c r="F53" s="49" t="s">
        <v>26</v>
      </c>
      <c r="G53" s="50" t="s">
        <v>27</v>
      </c>
      <c r="H53" s="54">
        <f>SUM(P28:P33)</f>
        <v>0</v>
      </c>
      <c r="I53" s="56">
        <f>Step1!C17</f>
        <v>0</v>
      </c>
    </row>
    <row r="54" spans="6:9" x14ac:dyDescent="0.25">
      <c r="F54" s="49" t="s">
        <v>28</v>
      </c>
      <c r="G54" s="50" t="s">
        <v>29</v>
      </c>
      <c r="H54" s="54">
        <f>SUM(T28:T33)</f>
        <v>0</v>
      </c>
      <c r="I54" s="56">
        <f>Step1!C18</f>
        <v>0</v>
      </c>
    </row>
    <row r="55" spans="6:9" x14ac:dyDescent="0.25">
      <c r="F55" s="49" t="s">
        <v>30</v>
      </c>
      <c r="G55" s="50" t="s">
        <v>31</v>
      </c>
      <c r="H55" s="54">
        <f>SUM(U28:U33)</f>
        <v>0</v>
      </c>
      <c r="I55" s="56">
        <f>Step1!C19</f>
        <v>0</v>
      </c>
    </row>
    <row r="56" spans="6:9" x14ac:dyDescent="0.25">
      <c r="F56" s="49" t="s">
        <v>32</v>
      </c>
      <c r="G56" s="50" t="s">
        <v>33</v>
      </c>
      <c r="H56" s="54">
        <f>SUM(M28:M33)</f>
        <v>0.4</v>
      </c>
      <c r="I56" s="56">
        <f>Step1!C20</f>
        <v>0</v>
      </c>
    </row>
    <row r="57" spans="6:9" x14ac:dyDescent="0.25">
      <c r="F57" s="49" t="s">
        <v>34</v>
      </c>
      <c r="G57" s="50" t="s">
        <v>35</v>
      </c>
      <c r="H57" s="54">
        <f>SUM(I28:I33)</f>
        <v>1</v>
      </c>
      <c r="I57" s="56">
        <f>Step1!C21</f>
        <v>0</v>
      </c>
    </row>
    <row r="58" spans="6:9" x14ac:dyDescent="0.25">
      <c r="F58" s="49" t="s">
        <v>36</v>
      </c>
      <c r="G58" s="50" t="s">
        <v>37</v>
      </c>
      <c r="H58" s="54">
        <f>SUM(O28:O33)</f>
        <v>1.4000000000000001</v>
      </c>
      <c r="I58" s="56">
        <f>Step1!C22</f>
        <v>0</v>
      </c>
    </row>
    <row r="59" spans="6:9" x14ac:dyDescent="0.25">
      <c r="F59" s="49" t="s">
        <v>38</v>
      </c>
      <c r="G59" s="50" t="s">
        <v>39</v>
      </c>
      <c r="H59" s="54">
        <f>SUM(N28:N33)</f>
        <v>1.4000000000000001</v>
      </c>
      <c r="I59" s="56">
        <f>Step1!C23</f>
        <v>0</v>
      </c>
    </row>
    <row r="60" spans="6:9" ht="15.75" thickBot="1" x14ac:dyDescent="0.3">
      <c r="F60" s="51" t="s">
        <v>40</v>
      </c>
      <c r="G60" s="52" t="s">
        <v>41</v>
      </c>
      <c r="H60" s="55">
        <f>SUM(Q28:Q33)</f>
        <v>1.2000000000000002</v>
      </c>
      <c r="I60" s="57">
        <f>Step1!C24</f>
        <v>0</v>
      </c>
    </row>
    <row r="61" spans="6:9" ht="15.75" thickBot="1" x14ac:dyDescent="0.3">
      <c r="F61" s="67"/>
      <c r="G61" s="67"/>
      <c r="H61" s="67"/>
      <c r="I61" s="67"/>
    </row>
    <row r="62" spans="6:9" x14ac:dyDescent="0.25">
      <c r="F62" s="155" t="s">
        <v>130</v>
      </c>
      <c r="G62" s="156"/>
      <c r="H62" s="136"/>
      <c r="I62" s="67"/>
    </row>
    <row r="63" spans="6:9" x14ac:dyDescent="0.25">
      <c r="F63" s="91">
        <v>3</v>
      </c>
      <c r="G63" s="134" t="s">
        <v>131</v>
      </c>
      <c r="H63" s="137"/>
      <c r="I63" s="67"/>
    </row>
    <row r="64" spans="6:9" x14ac:dyDescent="0.25">
      <c r="F64" s="91">
        <v>2</v>
      </c>
      <c r="G64" s="134" t="s">
        <v>132</v>
      </c>
      <c r="H64" s="137"/>
      <c r="I64" s="67"/>
    </row>
    <row r="65" spans="6:9" x14ac:dyDescent="0.25">
      <c r="F65" s="91">
        <v>1</v>
      </c>
      <c r="G65" s="134" t="s">
        <v>133</v>
      </c>
      <c r="H65" s="137"/>
      <c r="I65" s="67"/>
    </row>
    <row r="66" spans="6:9" x14ac:dyDescent="0.25">
      <c r="F66" s="91">
        <v>0</v>
      </c>
      <c r="G66" s="134" t="s">
        <v>134</v>
      </c>
      <c r="H66" s="137"/>
      <c r="I66" s="67"/>
    </row>
    <row r="67" spans="6:9" x14ac:dyDescent="0.25">
      <c r="F67" s="91">
        <v>-1</v>
      </c>
      <c r="G67" s="134" t="s">
        <v>135</v>
      </c>
      <c r="H67" s="137"/>
      <c r="I67" s="67"/>
    </row>
    <row r="68" spans="6:9" x14ac:dyDescent="0.25">
      <c r="F68" s="91">
        <v>-2</v>
      </c>
      <c r="G68" s="134" t="s">
        <v>136</v>
      </c>
      <c r="H68" s="137"/>
      <c r="I68" s="67"/>
    </row>
    <row r="69" spans="6:9" ht="15.75" thickBot="1" x14ac:dyDescent="0.3">
      <c r="F69" s="92">
        <v>-3</v>
      </c>
      <c r="G69" s="135" t="s">
        <v>137</v>
      </c>
      <c r="H69" s="137"/>
      <c r="I69" s="67"/>
    </row>
    <row r="70" spans="6:9" x14ac:dyDescent="0.25">
      <c r="F70" s="67"/>
      <c r="G70" s="67"/>
      <c r="H70" s="67"/>
      <c r="I70" s="67"/>
    </row>
  </sheetData>
  <mergeCells count="4">
    <mergeCell ref="F38:I38"/>
    <mergeCell ref="F62:G62"/>
    <mergeCell ref="A2:I2"/>
    <mergeCell ref="A1:I1"/>
  </mergeCells>
  <conditionalFormatting sqref="H41:H60">
    <cfRule type="colorScale" priority="3">
      <colorScale>
        <cfvo type="num" val="-3"/>
        <cfvo type="num" val="0"/>
        <cfvo type="num" val="3"/>
        <color rgb="FFFF0000"/>
        <color theme="0" tint="-0.14999847407452621"/>
        <color rgb="FF00B050"/>
      </colorScale>
    </cfRule>
  </conditionalFormatting>
  <conditionalFormatting sqref="I41:I60">
    <cfRule type="cellIs" dxfId="1" priority="2" operator="equal">
      <formula>1</formula>
    </cfRule>
  </conditionalFormatting>
  <conditionalFormatting sqref="F63:F69">
    <cfRule type="colorScale" priority="1">
      <colorScale>
        <cfvo type="num" val="-3"/>
        <cfvo type="num" val="0"/>
        <cfvo type="num" val="3"/>
        <color rgb="FFFF0000"/>
        <color theme="0" tint="-0.14999847407452621"/>
        <color rgb="FF00B050"/>
      </colorScale>
    </cfRule>
  </conditionalFormatting>
  <pageMargins left="0.7" right="0.7" top="0.75" bottom="0.75" header="0.3" footer="0.3"/>
  <pageSetup paperSize="9" orientation="portrait" horizontalDpi="0"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workbookViewId="0">
      <selection sqref="A1:C1"/>
    </sheetView>
  </sheetViews>
  <sheetFormatPr defaultRowHeight="15" x14ac:dyDescent="0.25"/>
  <cols>
    <col min="1" max="1" width="67.7109375" customWidth="1"/>
    <col min="2" max="2" width="14.85546875" style="66" customWidth="1"/>
    <col min="3" max="3" width="13.5703125" style="66" customWidth="1"/>
    <col min="4" max="5" width="9.140625" style="66"/>
  </cols>
  <sheetData>
    <row r="1" spans="1:16" x14ac:dyDescent="0.25">
      <c r="A1" s="146" t="s">
        <v>141</v>
      </c>
      <c r="B1" s="146"/>
      <c r="C1" s="146"/>
    </row>
    <row r="2" spans="1:16" s="93" customFormat="1" ht="44.25" customHeight="1" x14ac:dyDescent="0.25">
      <c r="A2" s="145" t="s">
        <v>163</v>
      </c>
      <c r="B2" s="145"/>
      <c r="C2" s="145"/>
    </row>
    <row r="3" spans="1:16" s="93" customFormat="1" ht="59.25" customHeight="1" x14ac:dyDescent="0.25">
      <c r="A3" s="145" t="s">
        <v>164</v>
      </c>
      <c r="B3" s="145"/>
      <c r="C3" s="145"/>
    </row>
    <row r="4" spans="1:16" ht="32.25" customHeight="1" x14ac:dyDescent="0.25">
      <c r="D4" s="167" t="s">
        <v>146</v>
      </c>
      <c r="E4" s="167"/>
      <c r="F4" s="167"/>
      <c r="G4" s="167"/>
      <c r="H4" s="167"/>
      <c r="I4" s="167"/>
    </row>
    <row r="5" spans="1:16" ht="15.75" thickBot="1" x14ac:dyDescent="0.3">
      <c r="D5" s="164" t="s">
        <v>144</v>
      </c>
      <c r="E5" s="165"/>
      <c r="F5" s="165"/>
      <c r="G5" s="165"/>
      <c r="H5" s="165"/>
      <c r="I5" s="166"/>
      <c r="K5" t="s">
        <v>145</v>
      </c>
    </row>
    <row r="6" spans="1:16" ht="45.75" thickBot="1" x14ac:dyDescent="0.3">
      <c r="A6" s="122"/>
      <c r="B6" s="123" t="s">
        <v>148</v>
      </c>
      <c r="D6" s="85" t="s">
        <v>114</v>
      </c>
      <c r="E6" s="86" t="s">
        <v>115</v>
      </c>
      <c r="F6" s="87" t="s">
        <v>116</v>
      </c>
      <c r="G6" s="86" t="s">
        <v>117</v>
      </c>
      <c r="H6" s="86" t="s">
        <v>118</v>
      </c>
      <c r="I6" s="87" t="s">
        <v>119</v>
      </c>
      <c r="K6" s="85" t="s">
        <v>114</v>
      </c>
      <c r="L6" s="86" t="s">
        <v>115</v>
      </c>
      <c r="M6" s="87" t="s">
        <v>116</v>
      </c>
      <c r="N6" s="86" t="s">
        <v>117</v>
      </c>
      <c r="O6" s="86" t="s">
        <v>118</v>
      </c>
      <c r="P6" s="87" t="s">
        <v>119</v>
      </c>
    </row>
    <row r="7" spans="1:16" x14ac:dyDescent="0.25">
      <c r="A7" s="124" t="s">
        <v>88</v>
      </c>
      <c r="B7" s="125">
        <f>Step3!H41</f>
        <v>1.8</v>
      </c>
      <c r="C7" s="76"/>
      <c r="D7" s="80">
        <v>0</v>
      </c>
      <c r="E7" s="77">
        <v>0.2</v>
      </c>
      <c r="F7" s="81">
        <v>0.8</v>
      </c>
      <c r="G7" s="77">
        <v>0.3</v>
      </c>
      <c r="H7" s="77">
        <v>0.3</v>
      </c>
      <c r="I7" s="81">
        <v>0.4</v>
      </c>
      <c r="K7" s="75">
        <f>$B$7*D7</f>
        <v>0</v>
      </c>
      <c r="L7" s="75">
        <f t="shared" ref="L7:P7" si="0">$B$7*E7</f>
        <v>0.36000000000000004</v>
      </c>
      <c r="M7" s="75">
        <f t="shared" si="0"/>
        <v>1.4400000000000002</v>
      </c>
      <c r="N7" s="75">
        <f t="shared" si="0"/>
        <v>0.54</v>
      </c>
      <c r="O7" s="75">
        <f t="shared" si="0"/>
        <v>0.54</v>
      </c>
      <c r="P7" s="75">
        <f t="shared" si="0"/>
        <v>0.72000000000000008</v>
      </c>
    </row>
    <row r="8" spans="1:16" x14ac:dyDescent="0.25">
      <c r="A8" s="124" t="s">
        <v>89</v>
      </c>
      <c r="B8" s="125">
        <f>Step3!H42</f>
        <v>1.8</v>
      </c>
      <c r="C8" s="76"/>
      <c r="D8" s="80">
        <v>0</v>
      </c>
      <c r="E8" s="77">
        <v>0.5</v>
      </c>
      <c r="F8" s="81">
        <v>0.5</v>
      </c>
      <c r="G8" s="77">
        <v>0.4</v>
      </c>
      <c r="H8" s="77">
        <v>0.4</v>
      </c>
      <c r="I8" s="81">
        <v>0.2</v>
      </c>
      <c r="K8" s="75">
        <f t="shared" ref="K8:K26" si="1">$B$7*D8</f>
        <v>0</v>
      </c>
      <c r="L8" s="75">
        <f t="shared" ref="L8:L26" si="2">$B$7*E8</f>
        <v>0.9</v>
      </c>
      <c r="M8" s="75">
        <f t="shared" ref="M8:M26" si="3">$B$7*F8</f>
        <v>0.9</v>
      </c>
      <c r="N8" s="75">
        <f t="shared" ref="N8:N26" si="4">$B$7*G8</f>
        <v>0.72000000000000008</v>
      </c>
      <c r="O8" s="75">
        <f t="shared" ref="O8:O26" si="5">$B$7*H8</f>
        <v>0.72000000000000008</v>
      </c>
      <c r="P8" s="75">
        <f t="shared" ref="P8:P26" si="6">$B$7*I8</f>
        <v>0.36000000000000004</v>
      </c>
    </row>
    <row r="9" spans="1:16" x14ac:dyDescent="0.25">
      <c r="A9" s="124" t="s">
        <v>90</v>
      </c>
      <c r="B9" s="125">
        <f>Step3!H43</f>
        <v>0.60000000000000009</v>
      </c>
      <c r="C9" s="76"/>
      <c r="D9" s="80">
        <v>0</v>
      </c>
      <c r="E9" s="77">
        <v>0</v>
      </c>
      <c r="F9" s="81">
        <v>1</v>
      </c>
      <c r="G9" s="77">
        <v>0.1</v>
      </c>
      <c r="H9" s="77">
        <v>0.1</v>
      </c>
      <c r="I9" s="81">
        <v>0.8</v>
      </c>
      <c r="K9" s="75">
        <f t="shared" si="1"/>
        <v>0</v>
      </c>
      <c r="L9" s="75">
        <f t="shared" si="2"/>
        <v>0</v>
      </c>
      <c r="M9" s="75">
        <f t="shared" si="3"/>
        <v>1.8</v>
      </c>
      <c r="N9" s="75">
        <f t="shared" si="4"/>
        <v>0.18000000000000002</v>
      </c>
      <c r="O9" s="75">
        <f t="shared" si="5"/>
        <v>0.18000000000000002</v>
      </c>
      <c r="P9" s="75">
        <f t="shared" si="6"/>
        <v>1.4400000000000002</v>
      </c>
    </row>
    <row r="10" spans="1:16" x14ac:dyDescent="0.25">
      <c r="A10" s="124" t="s">
        <v>91</v>
      </c>
      <c r="B10" s="125">
        <f>Step3!H44</f>
        <v>1</v>
      </c>
      <c r="C10" s="76"/>
      <c r="D10" s="80">
        <v>0</v>
      </c>
      <c r="E10" s="77">
        <v>0.5</v>
      </c>
      <c r="F10" s="81">
        <v>0.5</v>
      </c>
      <c r="G10" s="77">
        <v>0.7</v>
      </c>
      <c r="H10" s="77">
        <v>0.3</v>
      </c>
      <c r="I10" s="81">
        <v>0</v>
      </c>
      <c r="K10" s="75">
        <f t="shared" si="1"/>
        <v>0</v>
      </c>
      <c r="L10" s="75">
        <f t="shared" si="2"/>
        <v>0.9</v>
      </c>
      <c r="M10" s="75">
        <f t="shared" si="3"/>
        <v>0.9</v>
      </c>
      <c r="N10" s="75">
        <f t="shared" si="4"/>
        <v>1.26</v>
      </c>
      <c r="O10" s="75">
        <f t="shared" si="5"/>
        <v>0.54</v>
      </c>
      <c r="P10" s="75">
        <f t="shared" si="6"/>
        <v>0</v>
      </c>
    </row>
    <row r="11" spans="1:16" x14ac:dyDescent="0.25">
      <c r="A11" s="124" t="s">
        <v>92</v>
      </c>
      <c r="B11" s="125">
        <f>Step3!H45</f>
        <v>0.60000000000000009</v>
      </c>
      <c r="C11" s="76"/>
      <c r="D11" s="80">
        <v>0</v>
      </c>
      <c r="E11" s="77">
        <v>0.5</v>
      </c>
      <c r="F11" s="81">
        <v>0.5</v>
      </c>
      <c r="G11" s="77">
        <v>0.7</v>
      </c>
      <c r="H11" s="77">
        <v>0.3</v>
      </c>
      <c r="I11" s="81">
        <v>0</v>
      </c>
      <c r="K11" s="75">
        <f t="shared" si="1"/>
        <v>0</v>
      </c>
      <c r="L11" s="75">
        <f t="shared" si="2"/>
        <v>0.9</v>
      </c>
      <c r="M11" s="75">
        <f t="shared" si="3"/>
        <v>0.9</v>
      </c>
      <c r="N11" s="75">
        <f t="shared" si="4"/>
        <v>1.26</v>
      </c>
      <c r="O11" s="75">
        <f t="shared" si="5"/>
        <v>0.54</v>
      </c>
      <c r="P11" s="75">
        <f t="shared" si="6"/>
        <v>0</v>
      </c>
    </row>
    <row r="12" spans="1:16" x14ac:dyDescent="0.25">
      <c r="A12" s="124" t="s">
        <v>93</v>
      </c>
      <c r="B12" s="125">
        <f>Step3!H46</f>
        <v>0.60000000000000009</v>
      </c>
      <c r="C12" s="76"/>
      <c r="D12" s="80">
        <v>1</v>
      </c>
      <c r="E12" s="77">
        <v>0</v>
      </c>
      <c r="F12" s="81">
        <v>0</v>
      </c>
      <c r="G12" s="77">
        <v>0.7</v>
      </c>
      <c r="H12" s="77">
        <v>0.3</v>
      </c>
      <c r="I12" s="81">
        <v>0</v>
      </c>
      <c r="K12" s="75">
        <f t="shared" si="1"/>
        <v>1.8</v>
      </c>
      <c r="L12" s="75">
        <f t="shared" si="2"/>
        <v>0</v>
      </c>
      <c r="M12" s="75">
        <f t="shared" si="3"/>
        <v>0</v>
      </c>
      <c r="N12" s="75">
        <f t="shared" si="4"/>
        <v>1.26</v>
      </c>
      <c r="O12" s="75">
        <f t="shared" si="5"/>
        <v>0.54</v>
      </c>
      <c r="P12" s="75">
        <f t="shared" si="6"/>
        <v>0</v>
      </c>
    </row>
    <row r="13" spans="1:16" x14ac:dyDescent="0.25">
      <c r="A13" s="124" t="s">
        <v>94</v>
      </c>
      <c r="B13" s="125">
        <f>Step3!H47</f>
        <v>0</v>
      </c>
      <c r="C13" s="76"/>
      <c r="D13" s="80">
        <v>0</v>
      </c>
      <c r="E13" s="77">
        <v>0.5</v>
      </c>
      <c r="F13" s="81">
        <v>0.5</v>
      </c>
      <c r="G13" s="77">
        <v>0.4</v>
      </c>
      <c r="H13" s="77">
        <v>0.4</v>
      </c>
      <c r="I13" s="81">
        <v>0.2</v>
      </c>
      <c r="K13" s="75">
        <f t="shared" si="1"/>
        <v>0</v>
      </c>
      <c r="L13" s="75">
        <f t="shared" si="2"/>
        <v>0.9</v>
      </c>
      <c r="M13" s="75">
        <f t="shared" si="3"/>
        <v>0.9</v>
      </c>
      <c r="N13" s="75">
        <f t="shared" si="4"/>
        <v>0.72000000000000008</v>
      </c>
      <c r="O13" s="75">
        <f t="shared" si="5"/>
        <v>0.72000000000000008</v>
      </c>
      <c r="P13" s="75">
        <f t="shared" si="6"/>
        <v>0.36000000000000004</v>
      </c>
    </row>
    <row r="14" spans="1:16" x14ac:dyDescent="0.25">
      <c r="A14" s="124" t="s">
        <v>95</v>
      </c>
      <c r="B14" s="125">
        <f>Step3!H48</f>
        <v>1.2000000000000002</v>
      </c>
      <c r="C14" s="76"/>
      <c r="D14" s="80">
        <v>0</v>
      </c>
      <c r="E14" s="77">
        <v>0.5</v>
      </c>
      <c r="F14" s="81">
        <v>0.5</v>
      </c>
      <c r="G14" s="77">
        <v>0.4</v>
      </c>
      <c r="H14" s="77">
        <v>0.4</v>
      </c>
      <c r="I14" s="81">
        <v>0.2</v>
      </c>
      <c r="K14" s="75">
        <f t="shared" si="1"/>
        <v>0</v>
      </c>
      <c r="L14" s="75">
        <f t="shared" si="2"/>
        <v>0.9</v>
      </c>
      <c r="M14" s="75">
        <f t="shared" si="3"/>
        <v>0.9</v>
      </c>
      <c r="N14" s="75">
        <f t="shared" si="4"/>
        <v>0.72000000000000008</v>
      </c>
      <c r="O14" s="75">
        <f t="shared" si="5"/>
        <v>0.72000000000000008</v>
      </c>
      <c r="P14" s="75">
        <f t="shared" si="6"/>
        <v>0.36000000000000004</v>
      </c>
    </row>
    <row r="15" spans="1:16" x14ac:dyDescent="0.25">
      <c r="A15" s="124" t="s">
        <v>96</v>
      </c>
      <c r="B15" s="125">
        <f>Step3!H49</f>
        <v>0.60000000000000009</v>
      </c>
      <c r="C15" s="76"/>
      <c r="D15" s="80">
        <v>0.2</v>
      </c>
      <c r="E15" s="77">
        <v>0.4</v>
      </c>
      <c r="F15" s="81">
        <v>0.4</v>
      </c>
      <c r="G15" s="77">
        <v>0.4</v>
      </c>
      <c r="H15" s="77">
        <v>0.4</v>
      </c>
      <c r="I15" s="81">
        <v>0.2</v>
      </c>
      <c r="K15" s="75">
        <f t="shared" si="1"/>
        <v>0.36000000000000004</v>
      </c>
      <c r="L15" s="75">
        <f t="shared" si="2"/>
        <v>0.72000000000000008</v>
      </c>
      <c r="M15" s="75">
        <f t="shared" si="3"/>
        <v>0.72000000000000008</v>
      </c>
      <c r="N15" s="75">
        <f t="shared" si="4"/>
        <v>0.72000000000000008</v>
      </c>
      <c r="O15" s="75">
        <f t="shared" si="5"/>
        <v>0.72000000000000008</v>
      </c>
      <c r="P15" s="75">
        <f t="shared" si="6"/>
        <v>0.36000000000000004</v>
      </c>
    </row>
    <row r="16" spans="1:16" x14ac:dyDescent="0.25">
      <c r="A16" s="124" t="s">
        <v>97</v>
      </c>
      <c r="B16" s="125">
        <f>Step3!H50</f>
        <v>1.8</v>
      </c>
      <c r="C16" s="76"/>
      <c r="D16" s="80">
        <v>0</v>
      </c>
      <c r="E16" s="77">
        <v>0.3</v>
      </c>
      <c r="F16" s="81">
        <v>0.7</v>
      </c>
      <c r="G16" s="77">
        <v>0.7</v>
      </c>
      <c r="H16" s="77">
        <v>0.3</v>
      </c>
      <c r="I16" s="81">
        <v>0</v>
      </c>
      <c r="K16" s="75">
        <f t="shared" si="1"/>
        <v>0</v>
      </c>
      <c r="L16" s="75">
        <f t="shared" si="2"/>
        <v>0.54</v>
      </c>
      <c r="M16" s="75">
        <f t="shared" si="3"/>
        <v>1.26</v>
      </c>
      <c r="N16" s="75">
        <f t="shared" si="4"/>
        <v>1.26</v>
      </c>
      <c r="O16" s="75">
        <f t="shared" si="5"/>
        <v>0.54</v>
      </c>
      <c r="P16" s="75">
        <f t="shared" si="6"/>
        <v>0</v>
      </c>
    </row>
    <row r="17" spans="1:16" x14ac:dyDescent="0.25">
      <c r="A17" s="124" t="s">
        <v>98</v>
      </c>
      <c r="B17" s="125">
        <f>Step3!H51</f>
        <v>0</v>
      </c>
      <c r="C17" s="76"/>
      <c r="D17" s="80">
        <v>0</v>
      </c>
      <c r="E17" s="77">
        <v>0.3</v>
      </c>
      <c r="F17" s="81">
        <v>0.7</v>
      </c>
      <c r="G17" s="77">
        <v>0.7</v>
      </c>
      <c r="H17" s="77">
        <v>0.3</v>
      </c>
      <c r="I17" s="81">
        <v>0</v>
      </c>
      <c r="K17" s="75">
        <f t="shared" si="1"/>
        <v>0</v>
      </c>
      <c r="L17" s="75">
        <f t="shared" si="2"/>
        <v>0.54</v>
      </c>
      <c r="M17" s="75">
        <f t="shared" si="3"/>
        <v>1.26</v>
      </c>
      <c r="N17" s="75">
        <f t="shared" si="4"/>
        <v>1.26</v>
      </c>
      <c r="O17" s="75">
        <f t="shared" si="5"/>
        <v>0.54</v>
      </c>
      <c r="P17" s="75">
        <f t="shared" si="6"/>
        <v>0</v>
      </c>
    </row>
    <row r="18" spans="1:16" x14ac:dyDescent="0.25">
      <c r="A18" s="124" t="s">
        <v>99</v>
      </c>
      <c r="B18" s="125">
        <f>Step3!H52</f>
        <v>0</v>
      </c>
      <c r="C18" s="76"/>
      <c r="D18" s="80">
        <v>0</v>
      </c>
      <c r="E18" s="77">
        <v>0.3</v>
      </c>
      <c r="F18" s="81">
        <v>0.7</v>
      </c>
      <c r="G18" s="77">
        <v>0.7</v>
      </c>
      <c r="H18" s="77">
        <v>0.3</v>
      </c>
      <c r="I18" s="81">
        <v>0</v>
      </c>
      <c r="K18" s="75">
        <f t="shared" si="1"/>
        <v>0</v>
      </c>
      <c r="L18" s="75">
        <f t="shared" si="2"/>
        <v>0.54</v>
      </c>
      <c r="M18" s="75">
        <f t="shared" si="3"/>
        <v>1.26</v>
      </c>
      <c r="N18" s="75">
        <f t="shared" si="4"/>
        <v>1.26</v>
      </c>
      <c r="O18" s="75">
        <f t="shared" si="5"/>
        <v>0.54</v>
      </c>
      <c r="P18" s="75">
        <f t="shared" si="6"/>
        <v>0</v>
      </c>
    </row>
    <row r="19" spans="1:16" x14ac:dyDescent="0.25">
      <c r="A19" s="124" t="s">
        <v>100</v>
      </c>
      <c r="B19" s="125">
        <f>Step3!H53</f>
        <v>0</v>
      </c>
      <c r="C19" s="76"/>
      <c r="D19" s="80">
        <v>1</v>
      </c>
      <c r="E19" s="77">
        <v>0</v>
      </c>
      <c r="F19" s="81">
        <v>0</v>
      </c>
      <c r="G19" s="77">
        <v>0.7</v>
      </c>
      <c r="H19" s="77">
        <v>0.3</v>
      </c>
      <c r="I19" s="81">
        <v>0</v>
      </c>
      <c r="K19" s="75">
        <f t="shared" si="1"/>
        <v>1.8</v>
      </c>
      <c r="L19" s="75">
        <f t="shared" si="2"/>
        <v>0</v>
      </c>
      <c r="M19" s="75">
        <f t="shared" si="3"/>
        <v>0</v>
      </c>
      <c r="N19" s="75">
        <f t="shared" si="4"/>
        <v>1.26</v>
      </c>
      <c r="O19" s="75">
        <f t="shared" si="5"/>
        <v>0.54</v>
      </c>
      <c r="P19" s="75">
        <f t="shared" si="6"/>
        <v>0</v>
      </c>
    </row>
    <row r="20" spans="1:16" x14ac:dyDescent="0.25">
      <c r="A20" s="124" t="s">
        <v>101</v>
      </c>
      <c r="B20" s="125">
        <f>Step3!H54</f>
        <v>0</v>
      </c>
      <c r="C20" s="76"/>
      <c r="D20" s="80">
        <v>0.2</v>
      </c>
      <c r="E20" s="77">
        <v>0.8</v>
      </c>
      <c r="F20" s="81">
        <v>0</v>
      </c>
      <c r="G20" s="77">
        <v>0.2</v>
      </c>
      <c r="H20" s="77">
        <v>0.7</v>
      </c>
      <c r="I20" s="81">
        <v>0.1</v>
      </c>
      <c r="K20" s="75">
        <f t="shared" si="1"/>
        <v>0.36000000000000004</v>
      </c>
      <c r="L20" s="75">
        <f t="shared" si="2"/>
        <v>1.4400000000000002</v>
      </c>
      <c r="M20" s="75">
        <f t="shared" si="3"/>
        <v>0</v>
      </c>
      <c r="N20" s="75">
        <f t="shared" si="4"/>
        <v>0.36000000000000004</v>
      </c>
      <c r="O20" s="75">
        <f t="shared" si="5"/>
        <v>1.26</v>
      </c>
      <c r="P20" s="75">
        <f t="shared" si="6"/>
        <v>0.18000000000000002</v>
      </c>
    </row>
    <row r="21" spans="1:16" x14ac:dyDescent="0.25">
      <c r="A21" s="124" t="s">
        <v>102</v>
      </c>
      <c r="B21" s="125">
        <f>Step3!H55</f>
        <v>0</v>
      </c>
      <c r="C21" s="76"/>
      <c r="D21" s="80">
        <v>0</v>
      </c>
      <c r="E21" s="77">
        <v>0.7</v>
      </c>
      <c r="F21" s="81">
        <v>0.3</v>
      </c>
      <c r="G21" s="77">
        <v>0.3</v>
      </c>
      <c r="H21" s="77">
        <v>0.4</v>
      </c>
      <c r="I21" s="81">
        <v>0.3</v>
      </c>
      <c r="K21" s="75">
        <f t="shared" si="1"/>
        <v>0</v>
      </c>
      <c r="L21" s="75">
        <f t="shared" si="2"/>
        <v>1.26</v>
      </c>
      <c r="M21" s="75">
        <f t="shared" si="3"/>
        <v>0.54</v>
      </c>
      <c r="N21" s="75">
        <f t="shared" si="4"/>
        <v>0.54</v>
      </c>
      <c r="O21" s="75">
        <f t="shared" si="5"/>
        <v>0.72000000000000008</v>
      </c>
      <c r="P21" s="75">
        <f t="shared" si="6"/>
        <v>0.54</v>
      </c>
    </row>
    <row r="22" spans="1:16" x14ac:dyDescent="0.25">
      <c r="A22" s="124" t="s">
        <v>103</v>
      </c>
      <c r="B22" s="125">
        <f>Step3!H56</f>
        <v>0.4</v>
      </c>
      <c r="C22" s="76"/>
      <c r="D22" s="80">
        <v>0</v>
      </c>
      <c r="E22" s="77">
        <v>0.7</v>
      </c>
      <c r="F22" s="81">
        <v>0.3</v>
      </c>
      <c r="G22" s="77">
        <v>0.3</v>
      </c>
      <c r="H22" s="77">
        <v>0.4</v>
      </c>
      <c r="I22" s="81">
        <v>0.3</v>
      </c>
      <c r="K22" s="75">
        <f t="shared" si="1"/>
        <v>0</v>
      </c>
      <c r="L22" s="75">
        <f t="shared" si="2"/>
        <v>1.26</v>
      </c>
      <c r="M22" s="75">
        <f t="shared" si="3"/>
        <v>0.54</v>
      </c>
      <c r="N22" s="75">
        <f t="shared" si="4"/>
        <v>0.54</v>
      </c>
      <c r="O22" s="75">
        <f t="shared" si="5"/>
        <v>0.72000000000000008</v>
      </c>
      <c r="P22" s="75">
        <f t="shared" si="6"/>
        <v>0.54</v>
      </c>
    </row>
    <row r="23" spans="1:16" x14ac:dyDescent="0.25">
      <c r="A23" s="124" t="s">
        <v>104</v>
      </c>
      <c r="B23" s="125">
        <f>Step3!H57</f>
        <v>1</v>
      </c>
      <c r="C23" s="76"/>
      <c r="D23" s="80">
        <v>0</v>
      </c>
      <c r="E23" s="77">
        <v>0.3</v>
      </c>
      <c r="F23" s="81">
        <v>0.7</v>
      </c>
      <c r="G23" s="77">
        <v>0.7</v>
      </c>
      <c r="H23" s="77">
        <v>0.3</v>
      </c>
      <c r="I23" s="81">
        <v>0</v>
      </c>
      <c r="K23" s="75">
        <f t="shared" si="1"/>
        <v>0</v>
      </c>
      <c r="L23" s="75">
        <f t="shared" si="2"/>
        <v>0.54</v>
      </c>
      <c r="M23" s="75">
        <f t="shared" si="3"/>
        <v>1.26</v>
      </c>
      <c r="N23" s="75">
        <f t="shared" si="4"/>
        <v>1.26</v>
      </c>
      <c r="O23" s="75">
        <f t="shared" si="5"/>
        <v>0.54</v>
      </c>
      <c r="P23" s="75">
        <f t="shared" si="6"/>
        <v>0</v>
      </c>
    </row>
    <row r="24" spans="1:16" x14ac:dyDescent="0.25">
      <c r="A24" s="124" t="s">
        <v>105</v>
      </c>
      <c r="B24" s="125">
        <f>Step3!H58</f>
        <v>1.4000000000000001</v>
      </c>
      <c r="C24" s="76"/>
      <c r="D24" s="80">
        <v>0</v>
      </c>
      <c r="E24" s="77">
        <v>0.3</v>
      </c>
      <c r="F24" s="81">
        <v>0.7</v>
      </c>
      <c r="G24" s="77">
        <v>0.3</v>
      </c>
      <c r="H24" s="77">
        <v>0.7</v>
      </c>
      <c r="I24" s="81">
        <v>0</v>
      </c>
      <c r="K24" s="75">
        <f t="shared" si="1"/>
        <v>0</v>
      </c>
      <c r="L24" s="75">
        <f t="shared" si="2"/>
        <v>0.54</v>
      </c>
      <c r="M24" s="75">
        <f t="shared" si="3"/>
        <v>1.26</v>
      </c>
      <c r="N24" s="75">
        <f t="shared" si="4"/>
        <v>0.54</v>
      </c>
      <c r="O24" s="75">
        <f t="shared" si="5"/>
        <v>1.26</v>
      </c>
      <c r="P24" s="75">
        <f t="shared" si="6"/>
        <v>0</v>
      </c>
    </row>
    <row r="25" spans="1:16" x14ac:dyDescent="0.25">
      <c r="A25" s="124" t="s">
        <v>106</v>
      </c>
      <c r="B25" s="125">
        <f>Step3!H59</f>
        <v>1.4000000000000001</v>
      </c>
      <c r="C25" s="76"/>
      <c r="D25" s="80">
        <v>0</v>
      </c>
      <c r="E25" s="77">
        <v>0.5</v>
      </c>
      <c r="F25" s="81">
        <v>0.5</v>
      </c>
      <c r="G25" s="77">
        <v>0.7</v>
      </c>
      <c r="H25" s="77">
        <v>0.3</v>
      </c>
      <c r="I25" s="81">
        <v>0</v>
      </c>
      <c r="K25" s="75">
        <f t="shared" si="1"/>
        <v>0</v>
      </c>
      <c r="L25" s="75">
        <f t="shared" si="2"/>
        <v>0.9</v>
      </c>
      <c r="M25" s="75">
        <f t="shared" si="3"/>
        <v>0.9</v>
      </c>
      <c r="N25" s="75">
        <f t="shared" si="4"/>
        <v>1.26</v>
      </c>
      <c r="O25" s="75">
        <f t="shared" si="5"/>
        <v>0.54</v>
      </c>
      <c r="P25" s="75">
        <f t="shared" si="6"/>
        <v>0</v>
      </c>
    </row>
    <row r="26" spans="1:16" ht="15.75" thickBot="1" x14ac:dyDescent="0.3">
      <c r="A26" s="126" t="s">
        <v>107</v>
      </c>
      <c r="B26" s="127">
        <f>Step3!H60</f>
        <v>1.2000000000000002</v>
      </c>
      <c r="C26" s="76"/>
      <c r="D26" s="82">
        <v>0</v>
      </c>
      <c r="E26" s="83">
        <v>0.7</v>
      </c>
      <c r="F26" s="84">
        <v>0.3</v>
      </c>
      <c r="G26" s="83">
        <v>0.2</v>
      </c>
      <c r="H26" s="83">
        <v>0.7</v>
      </c>
      <c r="I26" s="84">
        <v>0.1</v>
      </c>
      <c r="K26" s="75">
        <f t="shared" si="1"/>
        <v>0</v>
      </c>
      <c r="L26" s="75">
        <f t="shared" si="2"/>
        <v>1.26</v>
      </c>
      <c r="M26" s="75">
        <f t="shared" si="3"/>
        <v>0.54</v>
      </c>
      <c r="N26" s="75">
        <f t="shared" si="4"/>
        <v>0.36000000000000004</v>
      </c>
      <c r="O26" s="75">
        <f t="shared" si="5"/>
        <v>1.26</v>
      </c>
      <c r="P26" s="75">
        <f t="shared" si="6"/>
        <v>0.18000000000000002</v>
      </c>
    </row>
    <row r="27" spans="1:16" ht="15.75" thickBot="1" x14ac:dyDescent="0.3"/>
    <row r="28" spans="1:16" ht="18" thickBot="1" x14ac:dyDescent="0.35">
      <c r="B28" s="128" t="s">
        <v>174</v>
      </c>
      <c r="C28" s="67"/>
      <c r="D28" s="67"/>
      <c r="E28" s="67"/>
      <c r="F28" s="67"/>
      <c r="G28" s="67"/>
      <c r="K28" s="88">
        <f>AVERAGE(K7:K26)</f>
        <v>0.21600000000000003</v>
      </c>
      <c r="L28" s="89">
        <f t="shared" ref="L28:P28" si="7">AVERAGE(L7:L26)</f>
        <v>0.72</v>
      </c>
      <c r="M28" s="89">
        <f t="shared" si="7"/>
        <v>0.86399999999999988</v>
      </c>
      <c r="N28" s="89">
        <f t="shared" si="7"/>
        <v>0.86399999999999988</v>
      </c>
      <c r="O28" s="89">
        <f t="shared" si="7"/>
        <v>0.68400000000000005</v>
      </c>
      <c r="P28" s="90">
        <f t="shared" si="7"/>
        <v>0.252</v>
      </c>
    </row>
    <row r="29" spans="1:16" ht="71.25" customHeight="1" thickBot="1" x14ac:dyDescent="0.3">
      <c r="B29" s="158" t="s">
        <v>157</v>
      </c>
      <c r="C29" s="158"/>
      <c r="D29" s="158"/>
      <c r="E29" s="158"/>
      <c r="F29" s="158"/>
      <c r="G29" s="158"/>
    </row>
    <row r="30" spans="1:16" ht="45.75" thickBot="1" x14ac:dyDescent="0.3">
      <c r="B30" s="138"/>
      <c r="C30" s="79" t="s">
        <v>145</v>
      </c>
      <c r="D30" s="67"/>
      <c r="E30" s="67"/>
      <c r="F30" s="67"/>
      <c r="G30" s="67"/>
    </row>
    <row r="31" spans="1:16" ht="15.75" thickBot="1" x14ac:dyDescent="0.3">
      <c r="B31" s="61" t="s">
        <v>120</v>
      </c>
      <c r="C31" s="129">
        <f>AVERAGE(K7:K26)</f>
        <v>0.21600000000000003</v>
      </c>
      <c r="D31" s="67"/>
      <c r="E31" s="67"/>
      <c r="F31" s="67"/>
      <c r="G31" s="67"/>
    </row>
    <row r="32" spans="1:16" x14ac:dyDescent="0.25">
      <c r="B32" s="59" t="s">
        <v>121</v>
      </c>
      <c r="C32" s="130">
        <f>AVERAGE(L7:L26)</f>
        <v>0.72</v>
      </c>
      <c r="D32" s="67"/>
      <c r="E32" s="159" t="s">
        <v>130</v>
      </c>
      <c r="F32" s="160"/>
      <c r="G32" s="161"/>
    </row>
    <row r="33" spans="2:7" ht="15.75" thickBot="1" x14ac:dyDescent="0.3">
      <c r="B33" s="60" t="s">
        <v>122</v>
      </c>
      <c r="C33" s="131">
        <f>AVERAGE(M7:M26)</f>
        <v>0.86399999999999988</v>
      </c>
      <c r="D33" s="67"/>
      <c r="E33" s="132">
        <v>3</v>
      </c>
      <c r="F33" s="162" t="s">
        <v>131</v>
      </c>
      <c r="G33" s="163"/>
    </row>
    <row r="34" spans="2:7" x14ac:dyDescent="0.25">
      <c r="B34" s="59" t="s">
        <v>123</v>
      </c>
      <c r="C34" s="130">
        <f>AVERAGE(N7:N26)</f>
        <v>0.86399999999999988</v>
      </c>
      <c r="D34" s="67"/>
      <c r="E34" s="132">
        <v>2</v>
      </c>
      <c r="F34" s="162" t="s">
        <v>132</v>
      </c>
      <c r="G34" s="163"/>
    </row>
    <row r="35" spans="2:7" x14ac:dyDescent="0.25">
      <c r="B35" s="59" t="s">
        <v>124</v>
      </c>
      <c r="C35" s="130">
        <f>AVERAGE(O7:O26)</f>
        <v>0.68400000000000005</v>
      </c>
      <c r="D35" s="67"/>
      <c r="E35" s="132">
        <v>1</v>
      </c>
      <c r="F35" s="162" t="s">
        <v>133</v>
      </c>
      <c r="G35" s="163"/>
    </row>
    <row r="36" spans="2:7" ht="15.75" thickBot="1" x14ac:dyDescent="0.3">
      <c r="B36" s="60" t="s">
        <v>125</v>
      </c>
      <c r="C36" s="131">
        <f>AVERAGE(P7:P26)</f>
        <v>0.252</v>
      </c>
      <c r="D36" s="67"/>
      <c r="E36" s="132">
        <v>0</v>
      </c>
      <c r="F36" s="162" t="s">
        <v>134</v>
      </c>
      <c r="G36" s="163"/>
    </row>
    <row r="37" spans="2:7" x14ac:dyDescent="0.25">
      <c r="B37" s="67"/>
      <c r="C37" s="67"/>
      <c r="D37" s="67"/>
      <c r="E37" s="132">
        <v>-1</v>
      </c>
      <c r="F37" s="162" t="s">
        <v>135</v>
      </c>
      <c r="G37" s="163"/>
    </row>
    <row r="38" spans="2:7" x14ac:dyDescent="0.25">
      <c r="B38" s="67"/>
      <c r="C38" s="67"/>
      <c r="D38" s="67"/>
      <c r="E38" s="132">
        <v>-2</v>
      </c>
      <c r="F38" s="162" t="s">
        <v>136</v>
      </c>
      <c r="G38" s="163"/>
    </row>
    <row r="39" spans="2:7" ht="15.75" thickBot="1" x14ac:dyDescent="0.3">
      <c r="B39" s="67"/>
      <c r="C39" s="67"/>
      <c r="D39" s="67"/>
      <c r="E39" s="133">
        <v>-3</v>
      </c>
      <c r="F39" s="168" t="s">
        <v>137</v>
      </c>
      <c r="G39" s="169"/>
    </row>
    <row r="40" spans="2:7" x14ac:dyDescent="0.25">
      <c r="B40" s="67"/>
      <c r="C40" s="67"/>
      <c r="D40" s="67"/>
      <c r="E40" s="67"/>
      <c r="F40" s="67"/>
      <c r="G40" s="67"/>
    </row>
  </sheetData>
  <mergeCells count="14">
    <mergeCell ref="F35:G35"/>
    <mergeCell ref="F36:G36"/>
    <mergeCell ref="F37:G37"/>
    <mergeCell ref="F38:G38"/>
    <mergeCell ref="F39:G39"/>
    <mergeCell ref="B29:G29"/>
    <mergeCell ref="E32:G32"/>
    <mergeCell ref="F33:G33"/>
    <mergeCell ref="F34:G34"/>
    <mergeCell ref="A1:C1"/>
    <mergeCell ref="A2:C2"/>
    <mergeCell ref="A3:C3"/>
    <mergeCell ref="D5:I5"/>
    <mergeCell ref="D4:I4"/>
  </mergeCells>
  <conditionalFormatting sqref="C31:C36">
    <cfRule type="colorScale" priority="2">
      <colorScale>
        <cfvo type="num" val="-3"/>
        <cfvo type="num" val="0"/>
        <cfvo type="num" val="3"/>
        <color rgb="FFFF0000"/>
        <color theme="0" tint="-0.14999847407452621"/>
        <color rgb="FF00B050"/>
      </colorScale>
    </cfRule>
  </conditionalFormatting>
  <conditionalFormatting sqref="E33:E39">
    <cfRule type="colorScale" priority="1">
      <colorScale>
        <cfvo type="num" val="-3"/>
        <cfvo type="num" val="0"/>
        <cfvo type="num" val="3"/>
        <color rgb="FFFF0000"/>
        <color theme="0" tint="-0.14999847407452621"/>
        <color rgb="FF00B050"/>
      </colorScale>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Normal="100" workbookViewId="0"/>
  </sheetViews>
  <sheetFormatPr defaultRowHeight="15" x14ac:dyDescent="0.25"/>
  <cols>
    <col min="1" max="1" width="5.42578125" bestFit="1" customWidth="1"/>
    <col min="2" max="2" width="60.85546875" customWidth="1"/>
    <col min="3" max="3" width="6.28515625" bestFit="1" customWidth="1"/>
    <col min="4" max="4" width="8.140625" style="93" customWidth="1"/>
    <col min="5" max="5" width="3.28515625" customWidth="1"/>
    <col min="6" max="6" width="5.42578125" customWidth="1"/>
    <col min="7" max="7" width="13.42578125" customWidth="1"/>
    <col min="8" max="8" width="8.140625" customWidth="1"/>
  </cols>
  <sheetData>
    <row r="1" spans="1:15" s="93" customFormat="1" ht="17.25" x14ac:dyDescent="0.3">
      <c r="A1" s="128" t="s">
        <v>175</v>
      </c>
      <c r="B1" s="67"/>
      <c r="C1" s="67"/>
      <c r="D1" s="67"/>
      <c r="E1" s="67"/>
      <c r="F1" s="67"/>
      <c r="G1" s="67"/>
      <c r="H1" s="67"/>
    </row>
    <row r="2" spans="1:15" s="93" customFormat="1" ht="86.25" customHeight="1" x14ac:dyDescent="0.25">
      <c r="A2" s="158" t="s">
        <v>158</v>
      </c>
      <c r="B2" s="158"/>
      <c r="C2" s="158"/>
      <c r="D2" s="158"/>
      <c r="E2" s="158"/>
      <c r="F2" s="158"/>
      <c r="G2" s="158"/>
      <c r="H2" s="158"/>
    </row>
    <row r="3" spans="1:15" s="93" customFormat="1" ht="15.75" thickBot="1" x14ac:dyDescent="0.3">
      <c r="A3" s="67"/>
      <c r="B3" s="67"/>
      <c r="C3" s="67"/>
      <c r="D3" s="67"/>
      <c r="E3" s="67"/>
      <c r="F3" s="67"/>
      <c r="G3" s="67"/>
      <c r="H3" s="67"/>
    </row>
    <row r="4" spans="1:15" ht="16.5" thickTop="1" thickBot="1" x14ac:dyDescent="0.3">
      <c r="A4" s="171" t="s">
        <v>159</v>
      </c>
      <c r="B4" s="172"/>
      <c r="C4" s="172"/>
      <c r="D4" s="172"/>
      <c r="E4" s="172"/>
      <c r="F4" s="172"/>
      <c r="G4" s="172"/>
      <c r="H4" s="173"/>
      <c r="J4" s="107"/>
      <c r="K4" s="108" t="s">
        <v>160</v>
      </c>
      <c r="L4" s="108"/>
      <c r="M4" s="108"/>
      <c r="N4" s="108"/>
      <c r="O4" s="109"/>
    </row>
    <row r="5" spans="1:15" ht="15.75" thickBot="1" x14ac:dyDescent="0.3">
      <c r="A5" s="170"/>
      <c r="B5" s="170"/>
      <c r="C5" s="170"/>
      <c r="D5" s="170"/>
      <c r="E5" s="170"/>
      <c r="F5" s="170"/>
      <c r="G5" s="170"/>
      <c r="H5" s="170"/>
    </row>
    <row r="6" spans="1:15" ht="15.75" thickBot="1" x14ac:dyDescent="0.3">
      <c r="A6" s="94" t="s">
        <v>126</v>
      </c>
      <c r="B6" s="95" t="s">
        <v>127</v>
      </c>
      <c r="C6" s="102" t="s">
        <v>128</v>
      </c>
      <c r="D6" s="103" t="s">
        <v>147</v>
      </c>
      <c r="E6" s="176"/>
      <c r="F6" s="181" t="s">
        <v>129</v>
      </c>
      <c r="G6" s="182"/>
      <c r="H6" s="183"/>
    </row>
    <row r="7" spans="1:15" x14ac:dyDescent="0.25">
      <c r="A7" s="47" t="s">
        <v>2</v>
      </c>
      <c r="B7" s="48" t="s">
        <v>3</v>
      </c>
      <c r="C7" s="96">
        <f>Step3!H41</f>
        <v>1.8</v>
      </c>
      <c r="D7" s="97">
        <f>Step3!I41</f>
        <v>1</v>
      </c>
      <c r="E7" s="177"/>
      <c r="F7" s="184" t="s">
        <v>114</v>
      </c>
      <c r="G7" s="185"/>
      <c r="H7" s="97">
        <f>Step4!C31</f>
        <v>0.21600000000000003</v>
      </c>
    </row>
    <row r="8" spans="1:15" x14ac:dyDescent="0.25">
      <c r="A8" s="49" t="s">
        <v>4</v>
      </c>
      <c r="B8" s="50" t="s">
        <v>5</v>
      </c>
      <c r="C8" s="98">
        <f>Step3!H42</f>
        <v>1.8</v>
      </c>
      <c r="D8" s="104">
        <f>Step3!I42</f>
        <v>0</v>
      </c>
      <c r="E8" s="177"/>
      <c r="F8" s="186" t="s">
        <v>115</v>
      </c>
      <c r="G8" s="187"/>
      <c r="H8" s="99">
        <f>Step4!C32</f>
        <v>0.72</v>
      </c>
    </row>
    <row r="9" spans="1:15" ht="15.75" thickBot="1" x14ac:dyDescent="0.3">
      <c r="A9" s="49" t="s">
        <v>6</v>
      </c>
      <c r="B9" s="50" t="s">
        <v>7</v>
      </c>
      <c r="C9" s="98">
        <f>Step3!H43</f>
        <v>0.60000000000000009</v>
      </c>
      <c r="D9" s="104">
        <f>Step3!I43</f>
        <v>0</v>
      </c>
      <c r="E9" s="177"/>
      <c r="F9" s="188" t="s">
        <v>116</v>
      </c>
      <c r="G9" s="189"/>
      <c r="H9" s="100">
        <f>Step4!C33</f>
        <v>0.86399999999999988</v>
      </c>
    </row>
    <row r="10" spans="1:15" x14ac:dyDescent="0.25">
      <c r="A10" s="49" t="s">
        <v>8</v>
      </c>
      <c r="B10" s="50" t="s">
        <v>78</v>
      </c>
      <c r="C10" s="98">
        <f>Step3!H44</f>
        <v>1</v>
      </c>
      <c r="D10" s="104">
        <f>Step3!I44</f>
        <v>0</v>
      </c>
      <c r="E10" s="177"/>
      <c r="F10" s="190" t="s">
        <v>117</v>
      </c>
      <c r="G10" s="191"/>
      <c r="H10" s="99">
        <f>Step4!C34</f>
        <v>0.86399999999999988</v>
      </c>
    </row>
    <row r="11" spans="1:15" x14ac:dyDescent="0.25">
      <c r="A11" s="49" t="s">
        <v>10</v>
      </c>
      <c r="B11" s="50" t="s">
        <v>11</v>
      </c>
      <c r="C11" s="98">
        <f>Step3!H45</f>
        <v>0.60000000000000009</v>
      </c>
      <c r="D11" s="104">
        <f>Step3!I45</f>
        <v>0</v>
      </c>
      <c r="E11" s="177"/>
      <c r="F11" s="186" t="s">
        <v>118</v>
      </c>
      <c r="G11" s="187"/>
      <c r="H11" s="99">
        <f>Step4!C35</f>
        <v>0.68400000000000005</v>
      </c>
    </row>
    <row r="12" spans="1:15" ht="15.75" thickBot="1" x14ac:dyDescent="0.3">
      <c r="A12" s="49" t="s">
        <v>12</v>
      </c>
      <c r="B12" s="50" t="s">
        <v>13</v>
      </c>
      <c r="C12" s="98">
        <f>Step3!H46</f>
        <v>0.60000000000000009</v>
      </c>
      <c r="D12" s="104">
        <f>Step3!I46</f>
        <v>0</v>
      </c>
      <c r="E12" s="177"/>
      <c r="F12" s="188" t="s">
        <v>119</v>
      </c>
      <c r="G12" s="189"/>
      <c r="H12" s="100">
        <f>Step4!C36</f>
        <v>0.252</v>
      </c>
    </row>
    <row r="13" spans="1:15" x14ac:dyDescent="0.25">
      <c r="A13" s="49" t="s">
        <v>14</v>
      </c>
      <c r="B13" s="50" t="s">
        <v>15</v>
      </c>
      <c r="C13" s="98">
        <f>Step3!H47</f>
        <v>0</v>
      </c>
      <c r="D13" s="104">
        <f>Step3!I47</f>
        <v>0</v>
      </c>
      <c r="E13" s="177"/>
      <c r="F13" s="178"/>
      <c r="G13" s="178"/>
      <c r="H13" s="177"/>
    </row>
    <row r="14" spans="1:15" x14ac:dyDescent="0.25">
      <c r="A14" s="49" t="s">
        <v>16</v>
      </c>
      <c r="B14" s="50" t="s">
        <v>17</v>
      </c>
      <c r="C14" s="98">
        <f>Step3!H48</f>
        <v>1.2000000000000002</v>
      </c>
      <c r="D14" s="104">
        <f>Step3!I48</f>
        <v>0</v>
      </c>
      <c r="E14" s="177"/>
      <c r="F14" s="179"/>
      <c r="G14" s="179"/>
      <c r="H14" s="179"/>
    </row>
    <row r="15" spans="1:15" x14ac:dyDescent="0.25">
      <c r="A15" s="49" t="s">
        <v>18</v>
      </c>
      <c r="B15" s="50" t="s">
        <v>19</v>
      </c>
      <c r="C15" s="98">
        <f>Step3!H49</f>
        <v>0.60000000000000009</v>
      </c>
      <c r="D15" s="104">
        <f>Step3!I49</f>
        <v>0</v>
      </c>
      <c r="E15" s="177"/>
      <c r="F15" s="179"/>
      <c r="G15" s="179"/>
      <c r="H15" s="179"/>
    </row>
    <row r="16" spans="1:15" x14ac:dyDescent="0.25">
      <c r="A16" s="49" t="s">
        <v>20</v>
      </c>
      <c r="B16" s="50" t="s">
        <v>21</v>
      </c>
      <c r="C16" s="98">
        <f>Step3!H50</f>
        <v>1.8</v>
      </c>
      <c r="D16" s="104">
        <f>Step3!I50</f>
        <v>0</v>
      </c>
      <c r="E16" s="177"/>
      <c r="F16" s="179"/>
      <c r="G16" s="179"/>
      <c r="H16" s="179"/>
    </row>
    <row r="17" spans="1:8" x14ac:dyDescent="0.25">
      <c r="A17" s="49" t="s">
        <v>22</v>
      </c>
      <c r="B17" s="50" t="s">
        <v>23</v>
      </c>
      <c r="C17" s="98">
        <f>Step3!H51</f>
        <v>0</v>
      </c>
      <c r="D17" s="104">
        <f>Step3!I51</f>
        <v>0</v>
      </c>
      <c r="E17" s="177"/>
      <c r="F17" s="179"/>
      <c r="G17" s="179"/>
      <c r="H17" s="179"/>
    </row>
    <row r="18" spans="1:8" ht="15.75" thickBot="1" x14ac:dyDescent="0.3">
      <c r="A18" s="49" t="s">
        <v>24</v>
      </c>
      <c r="B18" s="50" t="s">
        <v>25</v>
      </c>
      <c r="C18" s="98">
        <f>Step3!H52</f>
        <v>0</v>
      </c>
      <c r="D18" s="104">
        <f>Step3!I52</f>
        <v>0</v>
      </c>
      <c r="E18" s="177"/>
      <c r="F18" s="180"/>
      <c r="G18" s="180"/>
      <c r="H18" s="180"/>
    </row>
    <row r="19" spans="1:8" ht="15.75" thickBot="1" x14ac:dyDescent="0.3">
      <c r="A19" s="49" t="s">
        <v>26</v>
      </c>
      <c r="B19" s="50" t="s">
        <v>27</v>
      </c>
      <c r="C19" s="98">
        <f>Step3!H53</f>
        <v>0</v>
      </c>
      <c r="D19" s="104">
        <f>Step3!I53</f>
        <v>0</v>
      </c>
      <c r="E19" s="177"/>
      <c r="F19" s="181" t="s">
        <v>130</v>
      </c>
      <c r="G19" s="182"/>
      <c r="H19" s="192"/>
    </row>
    <row r="20" spans="1:8" x14ac:dyDescent="0.25">
      <c r="A20" s="49" t="s">
        <v>28</v>
      </c>
      <c r="B20" s="50" t="s">
        <v>29</v>
      </c>
      <c r="C20" s="98">
        <f>Step3!H54</f>
        <v>0</v>
      </c>
      <c r="D20" s="104">
        <f>Step3!I54</f>
        <v>0</v>
      </c>
      <c r="E20" s="177"/>
      <c r="F20" s="96">
        <v>3</v>
      </c>
      <c r="G20" s="174" t="s">
        <v>131</v>
      </c>
      <c r="H20" s="175"/>
    </row>
    <row r="21" spans="1:8" x14ac:dyDescent="0.25">
      <c r="A21" s="49" t="s">
        <v>30</v>
      </c>
      <c r="B21" s="50" t="s">
        <v>31</v>
      </c>
      <c r="C21" s="98">
        <f>Step3!H55</f>
        <v>0</v>
      </c>
      <c r="D21" s="104">
        <f>Step3!I55</f>
        <v>0</v>
      </c>
      <c r="E21" s="177"/>
      <c r="F21" s="98">
        <v>2</v>
      </c>
      <c r="G21" s="199" t="s">
        <v>132</v>
      </c>
      <c r="H21" s="200"/>
    </row>
    <row r="22" spans="1:8" x14ac:dyDescent="0.25">
      <c r="A22" s="49" t="s">
        <v>32</v>
      </c>
      <c r="B22" s="50" t="s">
        <v>33</v>
      </c>
      <c r="C22" s="98">
        <f>Step3!H56</f>
        <v>0.4</v>
      </c>
      <c r="D22" s="104">
        <f>Step3!I56</f>
        <v>0</v>
      </c>
      <c r="E22" s="177"/>
      <c r="F22" s="98">
        <v>1</v>
      </c>
      <c r="G22" s="199" t="s">
        <v>133</v>
      </c>
      <c r="H22" s="200"/>
    </row>
    <row r="23" spans="1:8" x14ac:dyDescent="0.25">
      <c r="A23" s="49" t="s">
        <v>34</v>
      </c>
      <c r="B23" s="50" t="s">
        <v>35</v>
      </c>
      <c r="C23" s="98">
        <f>Step3!H57</f>
        <v>1</v>
      </c>
      <c r="D23" s="104">
        <f>Step3!I57</f>
        <v>0</v>
      </c>
      <c r="E23" s="177"/>
      <c r="F23" s="98">
        <v>0</v>
      </c>
      <c r="G23" s="199" t="s">
        <v>134</v>
      </c>
      <c r="H23" s="200"/>
    </row>
    <row r="24" spans="1:8" x14ac:dyDescent="0.25">
      <c r="A24" s="49" t="s">
        <v>36</v>
      </c>
      <c r="B24" s="50" t="s">
        <v>37</v>
      </c>
      <c r="C24" s="98">
        <f>Step3!H58</f>
        <v>1.4000000000000001</v>
      </c>
      <c r="D24" s="104">
        <f>Step3!I58</f>
        <v>0</v>
      </c>
      <c r="E24" s="177"/>
      <c r="F24" s="98">
        <v>-1</v>
      </c>
      <c r="G24" s="199" t="s">
        <v>135</v>
      </c>
      <c r="H24" s="200"/>
    </row>
    <row r="25" spans="1:8" x14ac:dyDescent="0.25">
      <c r="A25" s="49" t="s">
        <v>38</v>
      </c>
      <c r="B25" s="50" t="s">
        <v>39</v>
      </c>
      <c r="C25" s="98">
        <f>Step3!H59</f>
        <v>1.4000000000000001</v>
      </c>
      <c r="D25" s="104">
        <f>Step3!I59</f>
        <v>0</v>
      </c>
      <c r="E25" s="177"/>
      <c r="F25" s="98">
        <v>-2</v>
      </c>
      <c r="G25" s="199" t="s">
        <v>136</v>
      </c>
      <c r="H25" s="200"/>
    </row>
    <row r="26" spans="1:8" ht="15.75" thickBot="1" x14ac:dyDescent="0.3">
      <c r="A26" s="51" t="s">
        <v>40</v>
      </c>
      <c r="B26" s="52" t="s">
        <v>41</v>
      </c>
      <c r="C26" s="101">
        <f>Step3!H60</f>
        <v>1.2000000000000002</v>
      </c>
      <c r="D26" s="105">
        <f>Step3!I60</f>
        <v>0</v>
      </c>
      <c r="E26" s="177"/>
      <c r="F26" s="101">
        <v>-3</v>
      </c>
      <c r="G26" s="201" t="s">
        <v>137</v>
      </c>
      <c r="H26" s="202"/>
    </row>
    <row r="27" spans="1:8" ht="15.75" thickBot="1" x14ac:dyDescent="0.3">
      <c r="A27" s="180"/>
      <c r="B27" s="180"/>
      <c r="C27" s="180"/>
      <c r="D27" s="180"/>
      <c r="E27" s="180"/>
      <c r="F27" s="180"/>
      <c r="G27" s="180"/>
      <c r="H27" s="180"/>
    </row>
    <row r="28" spans="1:8" x14ac:dyDescent="0.25">
      <c r="A28" s="193" t="s">
        <v>138</v>
      </c>
      <c r="B28" s="194"/>
      <c r="C28" s="194"/>
      <c r="D28" s="194"/>
      <c r="E28" s="194"/>
      <c r="F28" s="194"/>
      <c r="G28" s="194"/>
      <c r="H28" s="195"/>
    </row>
    <row r="29" spans="1:8" ht="15.75" thickBot="1" x14ac:dyDescent="0.3">
      <c r="A29" s="196"/>
      <c r="B29" s="197"/>
      <c r="C29" s="197"/>
      <c r="D29" s="197"/>
      <c r="E29" s="197"/>
      <c r="F29" s="197"/>
      <c r="G29" s="197"/>
      <c r="H29" s="198"/>
    </row>
  </sheetData>
  <mergeCells count="22">
    <mergeCell ref="A28:H29"/>
    <mergeCell ref="G21:H21"/>
    <mergeCell ref="G22:H22"/>
    <mergeCell ref="G23:H23"/>
    <mergeCell ref="G24:H24"/>
    <mergeCell ref="G25:H25"/>
    <mergeCell ref="G26:H26"/>
    <mergeCell ref="A27:H27"/>
    <mergeCell ref="F6:H6"/>
    <mergeCell ref="F7:G7"/>
    <mergeCell ref="F8:G8"/>
    <mergeCell ref="F9:G9"/>
    <mergeCell ref="F10:G10"/>
    <mergeCell ref="F11:G11"/>
    <mergeCell ref="F12:G12"/>
    <mergeCell ref="F19:H19"/>
    <mergeCell ref="A5:H5"/>
    <mergeCell ref="A4:H4"/>
    <mergeCell ref="A2:H2"/>
    <mergeCell ref="G20:H20"/>
    <mergeCell ref="E6:E26"/>
    <mergeCell ref="F13:H18"/>
  </mergeCells>
  <conditionalFormatting sqref="C7:C26">
    <cfRule type="colorScale" priority="6">
      <colorScale>
        <cfvo type="num" val="-3"/>
        <cfvo type="num" val="0"/>
        <cfvo type="num" val="3"/>
        <color rgb="FFFF0000"/>
        <color theme="0" tint="-0.14999847407452621"/>
        <color rgb="FF00B050"/>
      </colorScale>
    </cfRule>
  </conditionalFormatting>
  <conditionalFormatting sqref="H7:H12">
    <cfRule type="colorScale" priority="5">
      <colorScale>
        <cfvo type="num" val="-3"/>
        <cfvo type="num" val="0"/>
        <cfvo type="num" val="3"/>
        <color rgb="FFFF0000"/>
        <color theme="0" tint="-0.14999847407452621"/>
        <color rgb="FF00B050"/>
      </colorScale>
    </cfRule>
  </conditionalFormatting>
  <conditionalFormatting sqref="F20:F26">
    <cfRule type="colorScale" priority="4">
      <colorScale>
        <cfvo type="num" val="-3"/>
        <cfvo type="num" val="0"/>
        <cfvo type="num" val="3"/>
        <color rgb="FFFF0000"/>
        <color theme="0" tint="-0.14999847407452621"/>
        <color rgb="FF00B050"/>
      </colorScale>
    </cfRule>
  </conditionalFormatting>
  <conditionalFormatting sqref="D7:D26">
    <cfRule type="cellIs" dxfId="0" priority="1" operator="equal">
      <formula>1</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workbookViewId="0"/>
  </sheetViews>
  <sheetFormatPr defaultRowHeight="15" x14ac:dyDescent="0.25"/>
  <cols>
    <col min="1" max="1" width="31.28515625" customWidth="1"/>
    <col min="2" max="2" width="14.5703125" style="31" customWidth="1"/>
    <col min="3" max="22" width="11.5703125" bestFit="1" customWidth="1"/>
  </cols>
  <sheetData>
    <row r="1" spans="1:22" x14ac:dyDescent="0.25">
      <c r="A1" s="32" t="s">
        <v>77</v>
      </c>
      <c r="B1" s="32" t="s">
        <v>83</v>
      </c>
      <c r="C1" s="31" t="s">
        <v>3</v>
      </c>
      <c r="D1" s="31" t="s">
        <v>35</v>
      </c>
      <c r="E1" s="31" t="s">
        <v>19</v>
      </c>
      <c r="F1" s="31" t="s">
        <v>13</v>
      </c>
      <c r="G1" s="31" t="s">
        <v>5</v>
      </c>
      <c r="H1" s="31" t="s">
        <v>33</v>
      </c>
      <c r="I1" s="31" t="s">
        <v>39</v>
      </c>
      <c r="J1" s="31" t="s">
        <v>37</v>
      </c>
      <c r="K1" s="31" t="s">
        <v>41</v>
      </c>
      <c r="L1" s="31" t="s">
        <v>27</v>
      </c>
      <c r="M1" s="31" t="s">
        <v>25</v>
      </c>
      <c r="N1" s="31" t="s">
        <v>23</v>
      </c>
      <c r="O1" s="31" t="s">
        <v>29</v>
      </c>
      <c r="P1" s="31" t="s">
        <v>31</v>
      </c>
      <c r="Q1" s="31" t="s">
        <v>7</v>
      </c>
      <c r="R1" s="31" t="s">
        <v>78</v>
      </c>
      <c r="S1" s="31" t="s">
        <v>21</v>
      </c>
      <c r="T1" s="31" t="s">
        <v>11</v>
      </c>
      <c r="U1" s="31" t="s">
        <v>17</v>
      </c>
      <c r="V1" s="31" t="s">
        <v>15</v>
      </c>
    </row>
    <row r="2" spans="1:22" s="31" customFormat="1" x14ac:dyDescent="0.25">
      <c r="A2" s="33" t="s">
        <v>48</v>
      </c>
      <c r="B2" s="33" t="s">
        <v>84</v>
      </c>
      <c r="C2" s="75">
        <v>4.7777777777777777</v>
      </c>
      <c r="D2" s="75">
        <v>3.8888888888888888</v>
      </c>
      <c r="E2" s="75">
        <v>4.4444444444444446</v>
      </c>
      <c r="F2" s="75">
        <v>3.7777777777777777</v>
      </c>
      <c r="G2" s="75">
        <v>4</v>
      </c>
      <c r="H2" s="75">
        <v>2.1111111111111112</v>
      </c>
      <c r="I2" s="75">
        <v>3.5555555555555554</v>
      </c>
      <c r="J2" s="75">
        <v>3.6666666666666665</v>
      </c>
      <c r="K2" s="75">
        <v>3.3333333333333335</v>
      </c>
      <c r="L2" s="75">
        <v>4.4444444444444446</v>
      </c>
      <c r="M2" s="75">
        <v>3.1111111111111112</v>
      </c>
      <c r="N2" s="75">
        <v>2.8888888888888888</v>
      </c>
      <c r="O2" s="75">
        <v>1.5555555555555556</v>
      </c>
      <c r="P2" s="75">
        <v>1.1111111111111112</v>
      </c>
      <c r="Q2" s="75">
        <v>4.666666666666667</v>
      </c>
      <c r="R2" s="75">
        <v>2</v>
      </c>
      <c r="S2" s="75">
        <v>2</v>
      </c>
      <c r="T2" s="75">
        <v>2.2222222222222223</v>
      </c>
      <c r="U2" s="75">
        <v>3.7777777777777777</v>
      </c>
      <c r="V2" s="75">
        <v>1.1111111111111112</v>
      </c>
    </row>
    <row r="3" spans="1:22" s="31" customFormat="1" x14ac:dyDescent="0.25">
      <c r="A3" s="33" t="s">
        <v>48</v>
      </c>
      <c r="B3" s="33" t="s">
        <v>85</v>
      </c>
      <c r="C3" s="75">
        <v>5</v>
      </c>
      <c r="D3" s="75">
        <v>4</v>
      </c>
      <c r="E3" s="75">
        <v>4.25</v>
      </c>
      <c r="F3" s="75">
        <v>4</v>
      </c>
      <c r="G3" s="75">
        <v>4.25</v>
      </c>
      <c r="H3" s="75">
        <v>2.25</v>
      </c>
      <c r="I3" s="75">
        <v>3.75</v>
      </c>
      <c r="J3" s="75">
        <v>4</v>
      </c>
      <c r="K3" s="75">
        <v>3.75</v>
      </c>
      <c r="L3" s="75">
        <v>2.75</v>
      </c>
      <c r="M3" s="75">
        <v>2.75</v>
      </c>
      <c r="N3" s="75">
        <v>3</v>
      </c>
      <c r="O3" s="75">
        <v>1.5</v>
      </c>
      <c r="P3" s="75">
        <v>1.25</v>
      </c>
      <c r="Q3" s="75">
        <v>4</v>
      </c>
      <c r="R3" s="75">
        <v>2</v>
      </c>
      <c r="S3" s="75">
        <v>2.5</v>
      </c>
      <c r="T3" s="75">
        <v>1.5</v>
      </c>
      <c r="U3" s="75">
        <v>4</v>
      </c>
      <c r="V3" s="75">
        <v>1.5</v>
      </c>
    </row>
    <row r="4" spans="1:22" s="31" customFormat="1" x14ac:dyDescent="0.25">
      <c r="A4" s="33" t="s">
        <v>48</v>
      </c>
      <c r="B4" s="33" t="s">
        <v>87</v>
      </c>
      <c r="C4" s="75">
        <v>5</v>
      </c>
      <c r="D4" s="75">
        <v>3.75</v>
      </c>
      <c r="E4" s="75">
        <v>4.5</v>
      </c>
      <c r="F4" s="75">
        <v>4</v>
      </c>
      <c r="G4" s="75">
        <v>4.5</v>
      </c>
      <c r="H4" s="75">
        <v>2.75</v>
      </c>
      <c r="I4" s="75">
        <v>3.75</v>
      </c>
      <c r="J4" s="75">
        <v>4</v>
      </c>
      <c r="K4" s="75">
        <v>3.5</v>
      </c>
      <c r="L4" s="75">
        <v>4.5</v>
      </c>
      <c r="M4" s="75">
        <v>3.75</v>
      </c>
      <c r="N4" s="75">
        <v>3.5</v>
      </c>
      <c r="O4" s="75">
        <v>1.75</v>
      </c>
      <c r="P4" s="75">
        <v>1.25</v>
      </c>
      <c r="Q4" s="75">
        <v>4.25</v>
      </c>
      <c r="R4" s="75">
        <v>2</v>
      </c>
      <c r="S4" s="75">
        <v>2.75</v>
      </c>
      <c r="T4" s="75">
        <v>1.5</v>
      </c>
      <c r="U4" s="75">
        <v>4.25</v>
      </c>
      <c r="V4" s="75">
        <v>1.75</v>
      </c>
    </row>
    <row r="5" spans="1:22" s="31" customFormat="1" x14ac:dyDescent="0.25">
      <c r="A5" s="33" t="s">
        <v>48</v>
      </c>
      <c r="B5" s="33" t="s">
        <v>86</v>
      </c>
      <c r="C5" s="75">
        <v>5</v>
      </c>
      <c r="D5" s="75">
        <v>3.75</v>
      </c>
      <c r="E5" s="75">
        <v>4.25</v>
      </c>
      <c r="F5" s="75">
        <v>4.25</v>
      </c>
      <c r="G5" s="75">
        <v>4</v>
      </c>
      <c r="H5" s="75">
        <v>2.25</v>
      </c>
      <c r="I5" s="75">
        <v>3.75</v>
      </c>
      <c r="J5" s="75">
        <v>3.5</v>
      </c>
      <c r="K5" s="75">
        <v>4</v>
      </c>
      <c r="L5" s="75">
        <v>2.5</v>
      </c>
      <c r="M5" s="75">
        <v>2.5</v>
      </c>
      <c r="N5" s="75">
        <v>3</v>
      </c>
      <c r="O5" s="75">
        <v>1.5</v>
      </c>
      <c r="P5" s="75">
        <v>1.25</v>
      </c>
      <c r="Q5" s="75">
        <v>4.25</v>
      </c>
      <c r="R5" s="75">
        <v>2.75</v>
      </c>
      <c r="S5" s="75">
        <v>2.5</v>
      </c>
      <c r="T5" s="75">
        <v>1.5</v>
      </c>
      <c r="U5" s="75">
        <v>4</v>
      </c>
      <c r="V5" s="75">
        <v>1.5</v>
      </c>
    </row>
    <row r="6" spans="1:22" x14ac:dyDescent="0.25">
      <c r="A6" s="33" t="s">
        <v>50</v>
      </c>
      <c r="B6" s="33" t="s">
        <v>84</v>
      </c>
      <c r="C6" s="75">
        <v>2.5555555555555554</v>
      </c>
      <c r="D6" s="75">
        <v>3.2222222222222223</v>
      </c>
      <c r="E6" s="75">
        <v>1.7777777777777777</v>
      </c>
      <c r="F6" s="75">
        <v>1.8888888888888888</v>
      </c>
      <c r="G6" s="75">
        <v>2.3333333333333335</v>
      </c>
      <c r="H6" s="75">
        <v>1.5555555555555556</v>
      </c>
      <c r="I6" s="75">
        <v>3.5555555555555554</v>
      </c>
      <c r="J6" s="75">
        <v>2.7777777777777777</v>
      </c>
      <c r="K6" s="75">
        <v>1.8888888888888888</v>
      </c>
      <c r="L6" s="75">
        <v>2.8888888888888888</v>
      </c>
      <c r="M6" s="75">
        <v>1.7777777777777777</v>
      </c>
      <c r="N6" s="75">
        <v>2.8888888888888888</v>
      </c>
      <c r="O6" s="75">
        <v>1.5555555555555556</v>
      </c>
      <c r="P6" s="75">
        <v>1.3333333333333333</v>
      </c>
      <c r="Q6" s="75">
        <v>2.1111111111111112</v>
      </c>
      <c r="R6" s="75">
        <v>1.6666666666666667</v>
      </c>
      <c r="S6" s="75">
        <v>1.6666666666666667</v>
      </c>
      <c r="T6" s="75">
        <v>1.6666666666666667</v>
      </c>
      <c r="U6" s="75">
        <v>1.5555555555555556</v>
      </c>
      <c r="V6" s="75">
        <v>1.4444444444444444</v>
      </c>
    </row>
    <row r="7" spans="1:22" x14ac:dyDescent="0.25">
      <c r="A7" s="33" t="s">
        <v>50</v>
      </c>
      <c r="B7" s="34" t="s">
        <v>85</v>
      </c>
      <c r="C7" s="75">
        <v>3.5</v>
      </c>
      <c r="D7" s="75">
        <v>3.25</v>
      </c>
      <c r="E7" s="75">
        <v>2.25</v>
      </c>
      <c r="F7" s="75">
        <v>2</v>
      </c>
      <c r="G7" s="75">
        <v>2.25</v>
      </c>
      <c r="H7" s="75">
        <v>1.75</v>
      </c>
      <c r="I7" s="75">
        <v>3.75</v>
      </c>
      <c r="J7" s="75">
        <v>3.25</v>
      </c>
      <c r="K7" s="75">
        <v>2.5</v>
      </c>
      <c r="L7" s="75">
        <v>1.75</v>
      </c>
      <c r="M7" s="75">
        <v>1.75</v>
      </c>
      <c r="N7" s="75">
        <v>3</v>
      </c>
      <c r="O7" s="75">
        <v>1.5</v>
      </c>
      <c r="P7" s="75">
        <v>1.25</v>
      </c>
      <c r="Q7" s="75">
        <v>2.25</v>
      </c>
      <c r="R7" s="75">
        <v>2</v>
      </c>
      <c r="S7" s="75">
        <v>2.25</v>
      </c>
      <c r="T7" s="75">
        <v>1.25</v>
      </c>
      <c r="U7" s="75">
        <v>1.5</v>
      </c>
      <c r="V7" s="75">
        <v>1.5</v>
      </c>
    </row>
    <row r="8" spans="1:22" x14ac:dyDescent="0.25">
      <c r="A8" s="33" t="s">
        <v>50</v>
      </c>
      <c r="B8" s="34" t="s">
        <v>87</v>
      </c>
      <c r="C8" s="75">
        <v>3.5</v>
      </c>
      <c r="D8" s="75">
        <v>3</v>
      </c>
      <c r="E8" s="75">
        <v>2.25</v>
      </c>
      <c r="F8" s="75">
        <v>2</v>
      </c>
      <c r="G8" s="75">
        <v>2.75</v>
      </c>
      <c r="H8" s="75">
        <v>1.75</v>
      </c>
      <c r="I8" s="75">
        <v>3.75</v>
      </c>
      <c r="J8" s="75">
        <v>3.25</v>
      </c>
      <c r="K8" s="75">
        <v>2.5</v>
      </c>
      <c r="L8" s="75">
        <v>3.25</v>
      </c>
      <c r="M8" s="75">
        <v>2</v>
      </c>
      <c r="N8" s="75">
        <v>3</v>
      </c>
      <c r="O8" s="75">
        <v>1.75</v>
      </c>
      <c r="P8" s="75">
        <v>1.5</v>
      </c>
      <c r="Q8" s="75">
        <v>2.25</v>
      </c>
      <c r="R8" s="75">
        <v>2</v>
      </c>
      <c r="S8" s="75">
        <v>2</v>
      </c>
      <c r="T8" s="75">
        <v>1.5</v>
      </c>
      <c r="U8" s="75">
        <v>1.5</v>
      </c>
      <c r="V8" s="75">
        <v>1.75</v>
      </c>
    </row>
    <row r="9" spans="1:22" x14ac:dyDescent="0.25">
      <c r="A9" s="33" t="s">
        <v>50</v>
      </c>
      <c r="B9" s="33" t="s">
        <v>86</v>
      </c>
      <c r="C9" s="75">
        <v>3.5</v>
      </c>
      <c r="D9" s="75">
        <v>3.25</v>
      </c>
      <c r="E9" s="75">
        <v>2.25</v>
      </c>
      <c r="F9" s="75">
        <v>2</v>
      </c>
      <c r="G9" s="75">
        <v>2.25</v>
      </c>
      <c r="H9" s="75">
        <v>1.75</v>
      </c>
      <c r="I9" s="75">
        <v>3.75</v>
      </c>
      <c r="J9" s="75">
        <v>3</v>
      </c>
      <c r="K9" s="75">
        <v>2.5</v>
      </c>
      <c r="L9" s="75">
        <v>1.5</v>
      </c>
      <c r="M9" s="75">
        <v>1.75</v>
      </c>
      <c r="N9" s="75">
        <v>3.25</v>
      </c>
      <c r="O9" s="75">
        <v>1.5</v>
      </c>
      <c r="P9" s="75">
        <v>1.25</v>
      </c>
      <c r="Q9" s="75">
        <v>2.25</v>
      </c>
      <c r="R9" s="75">
        <v>2</v>
      </c>
      <c r="S9" s="75">
        <v>2.25</v>
      </c>
      <c r="T9" s="75">
        <v>1.25</v>
      </c>
      <c r="U9" s="75">
        <v>1.5</v>
      </c>
      <c r="V9" s="75">
        <v>1.5</v>
      </c>
    </row>
    <row r="10" spans="1:22" x14ac:dyDescent="0.25">
      <c r="A10" s="33" t="s">
        <v>52</v>
      </c>
      <c r="B10" s="33" t="s">
        <v>84</v>
      </c>
      <c r="C10" s="75">
        <v>4.5555555555555554</v>
      </c>
      <c r="D10" s="75">
        <v>3.8888888888888888</v>
      </c>
      <c r="E10" s="75">
        <v>3.3333333333333335</v>
      </c>
      <c r="F10" s="75">
        <v>3.5555555555555554</v>
      </c>
      <c r="G10" s="75">
        <v>4.666666666666667</v>
      </c>
      <c r="H10" s="75">
        <v>1.7777777777777777</v>
      </c>
      <c r="I10" s="75">
        <v>3.5555555555555554</v>
      </c>
      <c r="J10" s="75">
        <v>3.6666666666666665</v>
      </c>
      <c r="K10" s="75">
        <v>3</v>
      </c>
      <c r="L10" s="75">
        <v>3.1111111111111112</v>
      </c>
      <c r="M10" s="75">
        <v>2.8888888888888888</v>
      </c>
      <c r="N10" s="75">
        <v>2.6666666666666665</v>
      </c>
      <c r="O10" s="75">
        <v>1.3333333333333333</v>
      </c>
      <c r="P10" s="75">
        <v>1.3333333333333333</v>
      </c>
      <c r="Q10" s="75">
        <v>3.1111111111111112</v>
      </c>
      <c r="R10" s="75">
        <v>1.6666666666666667</v>
      </c>
      <c r="S10" s="75">
        <v>2.7777777777777777</v>
      </c>
      <c r="T10" s="75">
        <v>2.6666666666666665</v>
      </c>
      <c r="U10" s="75">
        <v>3.3333333333333335</v>
      </c>
      <c r="V10" s="75">
        <v>1.4444444444444444</v>
      </c>
    </row>
    <row r="11" spans="1:22" x14ac:dyDescent="0.25">
      <c r="A11" s="33" t="s">
        <v>52</v>
      </c>
      <c r="B11" s="34" t="s">
        <v>85</v>
      </c>
      <c r="C11" s="75">
        <v>4.75</v>
      </c>
      <c r="D11" s="75">
        <v>4</v>
      </c>
      <c r="E11" s="75">
        <v>3.75</v>
      </c>
      <c r="F11" s="75">
        <v>3.25</v>
      </c>
      <c r="G11" s="75">
        <v>4.25</v>
      </c>
      <c r="H11" s="75">
        <v>2</v>
      </c>
      <c r="I11" s="75">
        <v>3.75</v>
      </c>
      <c r="J11" s="75">
        <v>4</v>
      </c>
      <c r="K11" s="75">
        <v>3.75</v>
      </c>
      <c r="L11" s="75">
        <v>2.25</v>
      </c>
      <c r="M11" s="75">
        <v>3</v>
      </c>
      <c r="N11" s="75">
        <v>3.25</v>
      </c>
      <c r="O11" s="75">
        <v>1.75</v>
      </c>
      <c r="P11" s="75">
        <v>1.25</v>
      </c>
      <c r="Q11" s="75">
        <v>3.25</v>
      </c>
      <c r="R11" s="75">
        <v>2.25</v>
      </c>
      <c r="S11" s="75">
        <v>4</v>
      </c>
      <c r="T11" s="75">
        <v>2</v>
      </c>
      <c r="U11" s="75">
        <v>3.5</v>
      </c>
      <c r="V11" s="75">
        <v>1.5</v>
      </c>
    </row>
    <row r="12" spans="1:22" x14ac:dyDescent="0.25">
      <c r="A12" s="33" t="s">
        <v>52</v>
      </c>
      <c r="B12" s="34" t="s">
        <v>87</v>
      </c>
      <c r="C12" s="75">
        <v>4.5</v>
      </c>
      <c r="D12" s="75">
        <v>3.75</v>
      </c>
      <c r="E12" s="75">
        <v>4</v>
      </c>
      <c r="F12" s="75">
        <v>3.25</v>
      </c>
      <c r="G12" s="75">
        <v>4.25</v>
      </c>
      <c r="H12" s="75">
        <v>2</v>
      </c>
      <c r="I12" s="75">
        <v>3.75</v>
      </c>
      <c r="J12" s="75">
        <v>4</v>
      </c>
      <c r="K12" s="75">
        <v>3</v>
      </c>
      <c r="L12" s="75">
        <v>3.5</v>
      </c>
      <c r="M12" s="75">
        <v>2.75</v>
      </c>
      <c r="N12" s="75">
        <v>2.75</v>
      </c>
      <c r="O12" s="75">
        <v>1.5</v>
      </c>
      <c r="P12" s="75">
        <v>1.5</v>
      </c>
      <c r="Q12" s="75">
        <v>3</v>
      </c>
      <c r="R12" s="75">
        <v>2</v>
      </c>
      <c r="S12" s="75">
        <v>3.5</v>
      </c>
      <c r="T12" s="75">
        <v>2.25</v>
      </c>
      <c r="U12" s="75">
        <v>3.5</v>
      </c>
      <c r="V12" s="75">
        <v>1.75</v>
      </c>
    </row>
    <row r="13" spans="1:22" x14ac:dyDescent="0.25">
      <c r="A13" s="33" t="s">
        <v>52</v>
      </c>
      <c r="B13" s="33" t="s">
        <v>86</v>
      </c>
      <c r="C13" s="75">
        <v>5</v>
      </c>
      <c r="D13" s="75">
        <v>4</v>
      </c>
      <c r="E13" s="75">
        <v>3.75</v>
      </c>
      <c r="F13" s="75">
        <v>3.25</v>
      </c>
      <c r="G13" s="75">
        <v>4</v>
      </c>
      <c r="H13" s="75">
        <v>2</v>
      </c>
      <c r="I13" s="75">
        <v>3.75</v>
      </c>
      <c r="J13" s="75">
        <v>3.75</v>
      </c>
      <c r="K13" s="75">
        <v>3.75</v>
      </c>
      <c r="L13" s="75">
        <v>2.25</v>
      </c>
      <c r="M13" s="75">
        <v>3</v>
      </c>
      <c r="N13" s="75">
        <v>3.5</v>
      </c>
      <c r="O13" s="75">
        <v>1.75</v>
      </c>
      <c r="P13" s="75">
        <v>1.25</v>
      </c>
      <c r="Q13" s="75">
        <v>3.25</v>
      </c>
      <c r="R13" s="75">
        <v>2.25</v>
      </c>
      <c r="S13" s="75">
        <v>4</v>
      </c>
      <c r="T13" s="75">
        <v>2</v>
      </c>
      <c r="U13" s="75">
        <v>3.5</v>
      </c>
      <c r="V13" s="75">
        <v>1.5</v>
      </c>
    </row>
    <row r="14" spans="1:22" x14ac:dyDescent="0.25">
      <c r="A14" s="33" t="s">
        <v>54</v>
      </c>
      <c r="B14" s="33" t="s">
        <v>84</v>
      </c>
      <c r="C14" s="75">
        <v>3.7777777777777777</v>
      </c>
      <c r="D14" s="75">
        <v>3.2222222222222223</v>
      </c>
      <c r="E14" s="75">
        <v>2.7777777777777777</v>
      </c>
      <c r="F14" s="75">
        <v>2.6666666666666665</v>
      </c>
      <c r="G14" s="75">
        <v>4.666666666666667</v>
      </c>
      <c r="H14" s="75">
        <v>2.4444444444444446</v>
      </c>
      <c r="I14" s="75">
        <v>3.5555555555555554</v>
      </c>
      <c r="J14" s="75">
        <v>3.6666666666666665</v>
      </c>
      <c r="K14" s="75">
        <v>3.4444444444444446</v>
      </c>
      <c r="L14" s="75">
        <v>2.2222222222222223</v>
      </c>
      <c r="M14" s="75">
        <v>3.1111111111111112</v>
      </c>
      <c r="N14" s="75">
        <v>1.6666666666666667</v>
      </c>
      <c r="O14" s="75">
        <v>1.5555555555555556</v>
      </c>
      <c r="P14" s="75">
        <v>1.3333333333333333</v>
      </c>
      <c r="Q14" s="75">
        <v>2.7777777777777777</v>
      </c>
      <c r="R14" s="75">
        <v>2.6666666666666665</v>
      </c>
      <c r="S14" s="75">
        <v>3.2222222222222223</v>
      </c>
      <c r="T14" s="75">
        <v>2.4444444444444446</v>
      </c>
      <c r="U14" s="75">
        <v>2.8888888888888888</v>
      </c>
      <c r="V14" s="75">
        <v>1.4444444444444444</v>
      </c>
    </row>
    <row r="15" spans="1:22" x14ac:dyDescent="0.25">
      <c r="A15" s="33" t="s">
        <v>54</v>
      </c>
      <c r="B15" s="34" t="s">
        <v>85</v>
      </c>
      <c r="C15" s="75">
        <v>4.25</v>
      </c>
      <c r="D15" s="75">
        <v>3.25</v>
      </c>
      <c r="E15" s="75">
        <v>2.75</v>
      </c>
      <c r="F15" s="75">
        <v>2.75</v>
      </c>
      <c r="G15" s="75">
        <v>4.25</v>
      </c>
      <c r="H15" s="75">
        <v>2.5</v>
      </c>
      <c r="I15" s="75">
        <v>3.75</v>
      </c>
      <c r="J15" s="75">
        <v>3.75</v>
      </c>
      <c r="K15" s="75">
        <v>3.5</v>
      </c>
      <c r="L15" s="75">
        <v>1.75</v>
      </c>
      <c r="M15" s="75">
        <v>3</v>
      </c>
      <c r="N15" s="75">
        <v>1.75</v>
      </c>
      <c r="O15" s="75">
        <v>1.5</v>
      </c>
      <c r="P15" s="75">
        <v>1.25</v>
      </c>
      <c r="Q15" s="75">
        <v>2.75</v>
      </c>
      <c r="R15" s="75">
        <v>3.25</v>
      </c>
      <c r="S15" s="75">
        <v>4.25</v>
      </c>
      <c r="T15" s="75">
        <v>2.75</v>
      </c>
      <c r="U15" s="75">
        <v>3.5</v>
      </c>
      <c r="V15" s="75">
        <v>1.5</v>
      </c>
    </row>
    <row r="16" spans="1:22" x14ac:dyDescent="0.25">
      <c r="A16" s="33" t="s">
        <v>54</v>
      </c>
      <c r="B16" s="34" t="s">
        <v>87</v>
      </c>
      <c r="C16" s="75">
        <v>4</v>
      </c>
      <c r="D16" s="75">
        <v>3</v>
      </c>
      <c r="E16" s="75">
        <v>2.75</v>
      </c>
      <c r="F16" s="75">
        <v>2.75</v>
      </c>
      <c r="G16" s="75">
        <v>4.5</v>
      </c>
      <c r="H16" s="75">
        <v>2.5</v>
      </c>
      <c r="I16" s="75">
        <v>3.75</v>
      </c>
      <c r="J16" s="75">
        <v>3.75</v>
      </c>
      <c r="K16" s="75">
        <v>3.25</v>
      </c>
      <c r="L16" s="75">
        <v>2</v>
      </c>
      <c r="M16" s="75">
        <v>3</v>
      </c>
      <c r="N16" s="75">
        <v>1.75</v>
      </c>
      <c r="O16" s="75">
        <v>1.75</v>
      </c>
      <c r="P16" s="75">
        <v>1.5</v>
      </c>
      <c r="Q16" s="75">
        <v>3</v>
      </c>
      <c r="R16" s="75">
        <v>3.25</v>
      </c>
      <c r="S16" s="75">
        <v>4</v>
      </c>
      <c r="T16" s="75">
        <v>2.75</v>
      </c>
      <c r="U16" s="75">
        <v>3.5</v>
      </c>
      <c r="V16" s="75">
        <v>1.75</v>
      </c>
    </row>
    <row r="17" spans="1:22" x14ac:dyDescent="0.25">
      <c r="A17" s="33" t="s">
        <v>54</v>
      </c>
      <c r="B17" s="33" t="s">
        <v>86</v>
      </c>
      <c r="C17" s="75">
        <v>4.25</v>
      </c>
      <c r="D17" s="75">
        <v>3.25</v>
      </c>
      <c r="E17" s="75">
        <v>2.75</v>
      </c>
      <c r="F17" s="75">
        <v>2.75</v>
      </c>
      <c r="G17" s="75">
        <v>4.25</v>
      </c>
      <c r="H17" s="75">
        <v>2.5</v>
      </c>
      <c r="I17" s="75">
        <v>3.75</v>
      </c>
      <c r="J17" s="75">
        <v>3.75</v>
      </c>
      <c r="K17" s="75">
        <v>3.5</v>
      </c>
      <c r="L17" s="75">
        <v>1.5</v>
      </c>
      <c r="M17" s="75">
        <v>2.75</v>
      </c>
      <c r="N17" s="75">
        <v>1.5</v>
      </c>
      <c r="O17" s="75">
        <v>1.5</v>
      </c>
      <c r="P17" s="75">
        <v>1.25</v>
      </c>
      <c r="Q17" s="75">
        <v>2.75</v>
      </c>
      <c r="R17" s="75">
        <v>3.25</v>
      </c>
      <c r="S17" s="75">
        <v>4.25</v>
      </c>
      <c r="T17" s="75">
        <v>2.75</v>
      </c>
      <c r="U17" s="75">
        <v>3.5</v>
      </c>
      <c r="V17" s="75">
        <v>1.5</v>
      </c>
    </row>
    <row r="18" spans="1:22" x14ac:dyDescent="0.25">
      <c r="A18" s="33" t="s">
        <v>79</v>
      </c>
      <c r="B18" s="33" t="s">
        <v>84</v>
      </c>
      <c r="C18" s="75">
        <v>3.3333333333333335</v>
      </c>
      <c r="D18" s="75">
        <v>3.2222222222222223</v>
      </c>
      <c r="E18" s="75">
        <v>2.1111111111111112</v>
      </c>
      <c r="F18" s="75">
        <v>1.4444444444444444</v>
      </c>
      <c r="G18" s="75">
        <v>3.8888888888888888</v>
      </c>
      <c r="H18" s="75">
        <v>2.3333333333333335</v>
      </c>
      <c r="I18" s="75">
        <v>3.5555555555555554</v>
      </c>
      <c r="J18" s="75">
        <v>3.6666666666666665</v>
      </c>
      <c r="K18" s="75">
        <v>3.6666666666666665</v>
      </c>
      <c r="L18" s="75">
        <v>1.5555555555555556</v>
      </c>
      <c r="M18" s="75">
        <v>2</v>
      </c>
      <c r="N18" s="75">
        <v>1.1111111111111112</v>
      </c>
      <c r="O18" s="75">
        <v>3</v>
      </c>
      <c r="P18" s="75">
        <v>2.7777777777777777</v>
      </c>
      <c r="Q18" s="75">
        <v>2.2222222222222223</v>
      </c>
      <c r="R18" s="75">
        <v>3.3333333333333335</v>
      </c>
      <c r="S18" s="75">
        <v>2.6666666666666665</v>
      </c>
      <c r="T18" s="75">
        <v>2.4444444444444446</v>
      </c>
      <c r="U18" s="75">
        <v>2.4444444444444446</v>
      </c>
      <c r="V18" s="75">
        <v>2.6666666666666665</v>
      </c>
    </row>
    <row r="19" spans="1:22" x14ac:dyDescent="0.25">
      <c r="A19" s="33" t="s">
        <v>79</v>
      </c>
      <c r="B19" s="34" t="s">
        <v>85</v>
      </c>
      <c r="C19" s="75">
        <v>3.75</v>
      </c>
      <c r="D19" s="75">
        <v>3.25</v>
      </c>
      <c r="E19" s="75">
        <v>2</v>
      </c>
      <c r="F19" s="75">
        <v>1.75</v>
      </c>
      <c r="G19" s="75">
        <v>4</v>
      </c>
      <c r="H19" s="75">
        <v>2.5</v>
      </c>
      <c r="I19" s="75">
        <v>3.75</v>
      </c>
      <c r="J19" s="75">
        <v>3.75</v>
      </c>
      <c r="K19" s="75">
        <v>3.75</v>
      </c>
      <c r="L19" s="75">
        <v>1.75</v>
      </c>
      <c r="M19" s="75">
        <v>2</v>
      </c>
      <c r="N19" s="75">
        <v>1.25</v>
      </c>
      <c r="O19" s="75">
        <v>2.5</v>
      </c>
      <c r="P19" s="75">
        <v>2.5</v>
      </c>
      <c r="Q19" s="75">
        <v>2.25</v>
      </c>
      <c r="R19" s="75">
        <v>4.25</v>
      </c>
      <c r="S19" s="75">
        <v>2.75</v>
      </c>
      <c r="T19" s="75">
        <v>2.5</v>
      </c>
      <c r="U19" s="75">
        <v>2.75</v>
      </c>
      <c r="V19" s="75">
        <v>3</v>
      </c>
    </row>
    <row r="20" spans="1:22" x14ac:dyDescent="0.25">
      <c r="A20" s="33" t="s">
        <v>79</v>
      </c>
      <c r="B20" s="34" t="s">
        <v>87</v>
      </c>
      <c r="C20" s="75">
        <v>3.5</v>
      </c>
      <c r="D20" s="75">
        <v>3</v>
      </c>
      <c r="E20" s="75">
        <v>2</v>
      </c>
      <c r="F20" s="75">
        <v>1.75</v>
      </c>
      <c r="G20" s="75">
        <v>4</v>
      </c>
      <c r="H20" s="75">
        <v>2.5</v>
      </c>
      <c r="I20" s="75">
        <v>3.75</v>
      </c>
      <c r="J20" s="75">
        <v>3.75</v>
      </c>
      <c r="K20" s="75">
        <v>3.5</v>
      </c>
      <c r="L20" s="75">
        <v>1.75</v>
      </c>
      <c r="M20" s="75">
        <v>2</v>
      </c>
      <c r="N20" s="75">
        <v>1.25</v>
      </c>
      <c r="O20" s="75">
        <v>3.25</v>
      </c>
      <c r="P20" s="75">
        <v>2.5</v>
      </c>
      <c r="Q20" s="75">
        <v>2.25</v>
      </c>
      <c r="R20" s="75">
        <v>4</v>
      </c>
      <c r="S20" s="75">
        <v>2.75</v>
      </c>
      <c r="T20" s="75">
        <v>2.5</v>
      </c>
      <c r="U20" s="75">
        <v>2.75</v>
      </c>
      <c r="V20" s="75">
        <v>3</v>
      </c>
    </row>
    <row r="21" spans="1:22" x14ac:dyDescent="0.25">
      <c r="A21" s="33" t="s">
        <v>79</v>
      </c>
      <c r="B21" s="33" t="s">
        <v>86</v>
      </c>
      <c r="C21" s="75">
        <v>3.75</v>
      </c>
      <c r="D21" s="75">
        <v>3.25</v>
      </c>
      <c r="E21" s="75">
        <v>2</v>
      </c>
      <c r="F21" s="75">
        <v>1.75</v>
      </c>
      <c r="G21" s="75">
        <v>4</v>
      </c>
      <c r="H21" s="75">
        <v>2.5</v>
      </c>
      <c r="I21" s="75">
        <v>3.75</v>
      </c>
      <c r="J21" s="75">
        <v>3.75</v>
      </c>
      <c r="K21" s="75">
        <v>3.5</v>
      </c>
      <c r="L21" s="75">
        <v>1.5</v>
      </c>
      <c r="M21" s="75">
        <v>2</v>
      </c>
      <c r="N21" s="75">
        <v>1.25</v>
      </c>
      <c r="O21" s="75">
        <v>2.25</v>
      </c>
      <c r="P21" s="75">
        <v>2.25</v>
      </c>
      <c r="Q21" s="75">
        <v>2.25</v>
      </c>
      <c r="R21" s="75">
        <v>4.25</v>
      </c>
      <c r="S21" s="75">
        <v>2.75</v>
      </c>
      <c r="T21" s="75">
        <v>2.5</v>
      </c>
      <c r="U21" s="75">
        <v>2.75</v>
      </c>
      <c r="V21" s="75">
        <v>2.75</v>
      </c>
    </row>
    <row r="22" spans="1:22" x14ac:dyDescent="0.25">
      <c r="A22" s="33" t="s">
        <v>58</v>
      </c>
      <c r="B22" s="33" t="s">
        <v>84</v>
      </c>
      <c r="C22" s="75">
        <v>3.1111111111111112</v>
      </c>
      <c r="D22" s="75">
        <v>3.2222222222222223</v>
      </c>
      <c r="E22" s="75">
        <v>1.4444444444444444</v>
      </c>
      <c r="F22" s="75">
        <v>1.2222222222222223</v>
      </c>
      <c r="G22" s="75">
        <v>3.8888888888888888</v>
      </c>
      <c r="H22" s="75">
        <v>1.6666666666666667</v>
      </c>
      <c r="I22" s="75">
        <v>3.5555555555555554</v>
      </c>
      <c r="J22" s="75">
        <v>3.5555555555555554</v>
      </c>
      <c r="K22" s="75">
        <v>3.6666666666666665</v>
      </c>
      <c r="L22" s="75">
        <v>1.1111111111111112</v>
      </c>
      <c r="M22" s="75">
        <v>1.1111111111111112</v>
      </c>
      <c r="N22" s="75">
        <v>1.1111111111111112</v>
      </c>
      <c r="O22" s="75">
        <v>3.3333333333333335</v>
      </c>
      <c r="P22" s="75">
        <v>4.4444444444444446</v>
      </c>
      <c r="Q22" s="75">
        <v>1.7777777777777777</v>
      </c>
      <c r="R22" s="75">
        <v>3.7777777777777777</v>
      </c>
      <c r="S22" s="75">
        <v>1.3333333333333333</v>
      </c>
      <c r="T22" s="75">
        <v>2.4444444444444446</v>
      </c>
      <c r="U22" s="75">
        <v>1.1111111111111112</v>
      </c>
      <c r="V22" s="75">
        <v>4.5555555555555554</v>
      </c>
    </row>
    <row r="23" spans="1:22" x14ac:dyDescent="0.25">
      <c r="A23" s="33" t="s">
        <v>58</v>
      </c>
      <c r="B23" s="34" t="s">
        <v>85</v>
      </c>
      <c r="C23" s="75">
        <v>3.5</v>
      </c>
      <c r="D23" s="75">
        <v>3.25</v>
      </c>
      <c r="E23" s="75">
        <v>1.5</v>
      </c>
      <c r="F23" s="75">
        <v>1.5</v>
      </c>
      <c r="G23" s="75">
        <v>4</v>
      </c>
      <c r="H23" s="75">
        <v>2</v>
      </c>
      <c r="I23" s="75">
        <v>3.75</v>
      </c>
      <c r="J23" s="75">
        <v>3.75</v>
      </c>
      <c r="K23" s="75">
        <v>4</v>
      </c>
      <c r="L23" s="75">
        <v>1.75</v>
      </c>
      <c r="M23" s="75">
        <v>1.5</v>
      </c>
      <c r="N23" s="75">
        <v>1.75</v>
      </c>
      <c r="O23" s="75">
        <v>3.5</v>
      </c>
      <c r="P23" s="75">
        <v>4.75</v>
      </c>
      <c r="Q23" s="75">
        <v>1.75</v>
      </c>
      <c r="R23" s="75">
        <v>4.75</v>
      </c>
      <c r="S23" s="75">
        <v>2.25</v>
      </c>
      <c r="T23" s="75">
        <v>2.75</v>
      </c>
      <c r="U23" s="75">
        <v>1.5</v>
      </c>
      <c r="V23" s="75">
        <v>5</v>
      </c>
    </row>
    <row r="24" spans="1:22" x14ac:dyDescent="0.25">
      <c r="A24" s="33" t="s">
        <v>58</v>
      </c>
      <c r="B24" s="34" t="s">
        <v>87</v>
      </c>
      <c r="C24" s="75">
        <v>3.5</v>
      </c>
      <c r="D24" s="75">
        <v>3</v>
      </c>
      <c r="E24" s="75">
        <v>1.5</v>
      </c>
      <c r="F24" s="75">
        <v>1.5</v>
      </c>
      <c r="G24" s="75">
        <v>4</v>
      </c>
      <c r="H24" s="75">
        <v>2</v>
      </c>
      <c r="I24" s="75">
        <v>3.75</v>
      </c>
      <c r="J24" s="75">
        <v>3.75</v>
      </c>
      <c r="K24" s="75">
        <v>3.75</v>
      </c>
      <c r="L24" s="75">
        <v>1.75</v>
      </c>
      <c r="M24" s="75">
        <v>1.5</v>
      </c>
      <c r="N24" s="75">
        <v>1.75</v>
      </c>
      <c r="O24" s="75">
        <v>4</v>
      </c>
      <c r="P24" s="75">
        <v>4.75</v>
      </c>
      <c r="Q24" s="75">
        <v>1.75</v>
      </c>
      <c r="R24" s="75">
        <v>4.5</v>
      </c>
      <c r="S24" s="75">
        <v>2.25</v>
      </c>
      <c r="T24" s="75">
        <v>2.75</v>
      </c>
      <c r="U24" s="75">
        <v>1.5</v>
      </c>
      <c r="V24" s="75">
        <v>5</v>
      </c>
    </row>
    <row r="25" spans="1:22" x14ac:dyDescent="0.25">
      <c r="A25" s="33" t="s">
        <v>58</v>
      </c>
      <c r="B25" s="33" t="s">
        <v>86</v>
      </c>
      <c r="C25" s="75">
        <v>3.75</v>
      </c>
      <c r="D25" s="75">
        <v>3.25</v>
      </c>
      <c r="E25" s="75">
        <v>1.5</v>
      </c>
      <c r="F25" s="75">
        <v>1.5</v>
      </c>
      <c r="G25" s="75">
        <v>4</v>
      </c>
      <c r="H25" s="75">
        <v>2</v>
      </c>
      <c r="I25" s="75">
        <v>3.75</v>
      </c>
      <c r="J25" s="75">
        <v>3.75</v>
      </c>
      <c r="K25" s="75">
        <v>3.75</v>
      </c>
      <c r="L25" s="75">
        <v>1.5</v>
      </c>
      <c r="M25" s="75">
        <v>1.5</v>
      </c>
      <c r="N25" s="75">
        <v>1.75</v>
      </c>
      <c r="O25" s="75">
        <v>3.5</v>
      </c>
      <c r="P25" s="75">
        <v>4.75</v>
      </c>
      <c r="Q25" s="75">
        <v>1.75</v>
      </c>
      <c r="R25" s="75">
        <v>4.75</v>
      </c>
      <c r="S25" s="75">
        <v>2.25</v>
      </c>
      <c r="T25" s="75">
        <v>2.75</v>
      </c>
      <c r="U25" s="75">
        <v>1.5</v>
      </c>
      <c r="V25" s="75">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5</vt:i4>
      </vt:variant>
    </vt:vector>
  </HeadingPairs>
  <TitlesOfParts>
    <vt:vector size="12" baseType="lpstr">
      <vt:lpstr>ToolES</vt:lpstr>
      <vt:lpstr>Step1</vt:lpstr>
      <vt:lpstr>Step2</vt:lpstr>
      <vt:lpstr>Step3</vt:lpstr>
      <vt:lpstr>Step4</vt:lpstr>
      <vt:lpstr>FinalTable</vt:lpstr>
      <vt:lpstr>Habitat-ES</vt:lpstr>
      <vt:lpstr>Step4!_Ref342662637</vt:lpstr>
      <vt:lpstr>Step3!_Ref342662690</vt:lpstr>
      <vt:lpstr>Step4!_Ref343008625</vt:lpstr>
      <vt:lpstr>Step1!_Toc340767197</vt:lpstr>
      <vt:lpstr>Step2!_Toc340767198</vt:lpstr>
    </vt:vector>
  </TitlesOfParts>
  <Company>Universiteit Antwerpen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aboerema</dc:creator>
  <cp:lastModifiedBy>aboerema</cp:lastModifiedBy>
  <dcterms:created xsi:type="dcterms:W3CDTF">2013-03-25T09:43:44Z</dcterms:created>
  <dcterms:modified xsi:type="dcterms:W3CDTF">2013-03-25T15:49:11Z</dcterms:modified>
</cp:coreProperties>
</file>